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showInkAnnotation="0" codeName="ThisWorkbook"/>
  <mc:AlternateContent xmlns:mc="http://schemas.openxmlformats.org/markup-compatibility/2006">
    <mc:Choice Requires="x15">
      <x15ac:absPath xmlns:x15ac="http://schemas.microsoft.com/office/spreadsheetml/2010/11/ac" url="C:\Users\cloudconvert\server\files\tasks\1c0e8372-1b31-4993-ae70-bf32c9c0430f\"/>
    </mc:Choice>
  </mc:AlternateContent>
  <xr:revisionPtr revIDLastSave="0" documentId="8_{25C580A5-076C-4254-A674-19BDA4F3EF25}" xr6:coauthVersionLast="46" xr6:coauthVersionMax="46" xr10:uidLastSave="{00000000-0000-0000-0000-000000000000}"/>
  <bookViews>
    <workbookView xWindow="390" yWindow="390" windowWidth="11520" windowHeight="7875"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r:id="rId7"/>
    <sheet name="SBO" sheetId="49"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r:id="rId21"/>
    <sheet name="Bank_Insti" sheetId="21" state="hidden" r:id="rId22"/>
    <sheet name="Insurance" sheetId="22" state="hidden" r:id="rId23"/>
    <sheet name="Pension" sheetId="23" state="hidden" r:id="rId24"/>
    <sheet name="Other_Insti" sheetId="24" state="hidden" r:id="rId25"/>
    <sheet name="CG&amp;SG&amp;PI" sheetId="25" r:id="rId26"/>
    <sheet name="Indivisual(aI)" sheetId="26" r:id="rId27"/>
    <sheet name="Indivisual(aII)" sheetId="28" state="hidden" r:id="rId28"/>
    <sheet name="NBFC" sheetId="31" state="hidden" r:id="rId29"/>
    <sheet name="EmpTrust" sheetId="32" state="hidden" r:id="rId30"/>
    <sheet name="OD" sheetId="33" state="hidden" r:id="rId31"/>
    <sheet name="Other_NonInsti" sheetId="34"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workbook>
</file>

<file path=xl/calcChain.xml><?xml version="1.0" encoding="utf-8"?>
<calcChain xmlns="http://schemas.openxmlformats.org/spreadsheetml/2006/main">
  <c r="X20" i="34" l="1"/>
  <c r="U20" i="34"/>
  <c r="O20" i="34"/>
  <c r="Q20" i="34"/>
  <c r="M20" i="34"/>
  <c r="X19" i="34"/>
  <c r="U19" i="34"/>
  <c r="O19" i="34"/>
  <c r="Q19" i="34"/>
  <c r="M19" i="34"/>
  <c r="X18" i="34"/>
  <c r="U18" i="34"/>
  <c r="O18" i="34"/>
  <c r="Q18" i="34"/>
  <c r="M18" i="34"/>
  <c r="X17" i="34"/>
  <c r="U17" i="34"/>
  <c r="O17" i="34"/>
  <c r="Q17" i="34"/>
  <c r="M17" i="34"/>
  <c r="X16" i="34"/>
  <c r="U16" i="34"/>
  <c r="O16" i="34"/>
  <c r="Q16" i="34"/>
  <c r="M16" i="34"/>
  <c r="X15" i="34"/>
  <c r="U15" i="34"/>
  <c r="Q15" i="34"/>
  <c r="O15" i="34"/>
  <c r="M15" i="34"/>
  <c r="X19" i="2"/>
  <c r="V19" i="2"/>
  <c r="S19" i="2"/>
  <c r="M19" i="2"/>
  <c r="O19" i="2"/>
  <c r="K19" i="2"/>
  <c r="X18" i="2"/>
  <c r="V18" i="2"/>
  <c r="S18" i="2"/>
  <c r="M18" i="2"/>
  <c r="O18" i="2"/>
  <c r="K18" i="2"/>
  <c r="X17" i="2"/>
  <c r="V17" i="2"/>
  <c r="S17" i="2"/>
  <c r="M17" i="2"/>
  <c r="O17" i="2"/>
  <c r="K17" i="2"/>
  <c r="X16" i="2"/>
  <c r="V16" i="2"/>
  <c r="S16" i="2"/>
  <c r="M16" i="2"/>
  <c r="O16" i="2"/>
  <c r="K16" i="2"/>
  <c r="X15" i="2"/>
  <c r="V15" i="2"/>
  <c r="S15" i="2"/>
  <c r="M15" i="2"/>
  <c r="O15" i="2"/>
  <c r="K15" i="2"/>
  <c r="F16" i="39"/>
  <c r="N40" i="1"/>
  <c r="N38" i="1"/>
  <c r="N37" i="1"/>
  <c r="N36" i="1"/>
  <c r="N33" i="1"/>
  <c r="N32" i="1"/>
  <c r="N30" i="1"/>
  <c r="N31" i="1"/>
  <c r="I3" i="34"/>
  <c r="Z13" i="15"/>
  <c r="X13" i="15"/>
  <c r="V13" i="38"/>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c r="I22" i="34"/>
  <c r="K16" i="24"/>
  <c r="I16" i="24"/>
  <c r="I3" i="24"/>
  <c r="J16" i="24"/>
  <c r="L16" i="24"/>
  <c r="L3" i="24"/>
  <c r="K3" i="24"/>
  <c r="J3" i="24"/>
  <c r="G16" i="38"/>
  <c r="H16" i="36"/>
  <c r="O39" i="1"/>
  <c r="AA16" i="15"/>
  <c r="Y16" i="15"/>
  <c r="W16" i="15"/>
  <c r="T16" i="15"/>
  <c r="P16" i="15"/>
  <c r="L16" i="15"/>
  <c r="K16" i="15"/>
  <c r="I16" i="15"/>
  <c r="AA16" i="5"/>
  <c r="P16" i="5"/>
  <c r="L16" i="5"/>
  <c r="I16" i="5"/>
  <c r="K16" i="5"/>
  <c r="T16" i="5"/>
  <c r="M13" i="38"/>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c r="Z49" i="1"/>
  <c r="N41" i="1"/>
  <c r="O49" i="1"/>
  <c r="U16" i="5"/>
  <c r="S16" i="5"/>
  <c r="U16" i="15"/>
  <c r="S16" i="15"/>
  <c r="W16" i="5"/>
  <c r="M16" i="15"/>
  <c r="Q16" i="15"/>
  <c r="J16" i="15"/>
  <c r="M16" i="5"/>
  <c r="Q16" i="5"/>
  <c r="O16" i="5"/>
  <c r="X16" i="5"/>
  <c r="X16" i="15"/>
  <c r="Z16" i="15"/>
  <c r="Y16" i="5"/>
  <c r="Z16" i="5"/>
  <c r="O16" i="15"/>
  <c r="S13" i="38"/>
  <c r="U13" i="34"/>
  <c r="Q13" i="34"/>
  <c r="M13" i="34"/>
  <c r="K13" i="38"/>
  <c r="O13" i="38"/>
  <c r="P13" i="38"/>
  <c r="U13" i="24"/>
  <c r="Q13" i="24"/>
  <c r="R13" i="24"/>
  <c r="M13" i="24"/>
  <c r="S13" i="33"/>
  <c r="O13" i="33"/>
  <c r="P13" i="33"/>
  <c r="K13" i="33"/>
  <c r="S13" i="32"/>
  <c r="O13" i="32"/>
  <c r="P13" i="32"/>
  <c r="K13" i="32"/>
  <c r="S13" i="31"/>
  <c r="O13" i="31"/>
  <c r="P13" i="31"/>
  <c r="K13" i="31"/>
  <c r="S13" i="28"/>
  <c r="O13" i="28"/>
  <c r="P13" i="28"/>
  <c r="K13" i="28"/>
  <c r="S13" i="26"/>
  <c r="O13" i="26"/>
  <c r="P13" i="26"/>
  <c r="K13" i="26"/>
  <c r="S13" i="25"/>
  <c r="O13" i="25"/>
  <c r="P13" i="25"/>
  <c r="K13" i="25"/>
  <c r="S13" i="23"/>
  <c r="O13" i="23"/>
  <c r="P13" i="23"/>
  <c r="K13" i="23"/>
  <c r="S13" i="22"/>
  <c r="O13" i="22"/>
  <c r="P13" i="22"/>
  <c r="K13" i="22"/>
  <c r="L13" i="22"/>
  <c r="S13" i="21"/>
  <c r="O13" i="21"/>
  <c r="P13" i="21"/>
  <c r="K13" i="21"/>
  <c r="S13" i="20"/>
  <c r="O13" i="20"/>
  <c r="P13" i="20"/>
  <c r="K13" i="20"/>
  <c r="S13" i="19"/>
  <c r="O13" i="19"/>
  <c r="P13" i="19"/>
  <c r="K13" i="19"/>
  <c r="M3" i="24"/>
  <c r="M16" i="24"/>
  <c r="R13" i="34"/>
  <c r="L13" i="38"/>
  <c r="T13" i="38"/>
  <c r="T13" i="31"/>
  <c r="T13" i="32"/>
  <c r="T13" i="21"/>
  <c r="V13" i="24"/>
  <c r="T13" i="22"/>
  <c r="AC13" i="22"/>
  <c r="T13" i="19"/>
  <c r="L13" i="21"/>
  <c r="V13" i="34"/>
  <c r="N13" i="34"/>
  <c r="N13" i="24"/>
  <c r="T13" i="20"/>
  <c r="T13" i="23"/>
  <c r="T13" i="25"/>
  <c r="T13" i="28"/>
  <c r="T13" i="26"/>
  <c r="T13" i="33"/>
  <c r="L13" i="32"/>
  <c r="L13" i="33"/>
  <c r="L13" i="31"/>
  <c r="L13" i="28"/>
  <c r="L13" i="26"/>
  <c r="L13" i="25"/>
  <c r="L13" i="23"/>
  <c r="L13" i="20"/>
  <c r="L13" i="19"/>
  <c r="S13" i="18"/>
  <c r="O13" i="18"/>
  <c r="P13" i="18"/>
  <c r="K13" i="18"/>
  <c r="S13" i="17"/>
  <c r="O13" i="17"/>
  <c r="P13" i="17"/>
  <c r="K13" i="17"/>
  <c r="L13" i="17"/>
  <c r="S13" i="16"/>
  <c r="O13" i="16"/>
  <c r="P13" i="16"/>
  <c r="K13" i="16"/>
  <c r="S13" i="14"/>
  <c r="O13" i="14"/>
  <c r="P13" i="14"/>
  <c r="K13" i="14"/>
  <c r="S13" i="11"/>
  <c r="O13" i="11"/>
  <c r="P13" i="11"/>
  <c r="K13" i="11"/>
  <c r="S13" i="10"/>
  <c r="O13" i="10"/>
  <c r="P13" i="10"/>
  <c r="K13" i="10"/>
  <c r="S13" i="6"/>
  <c r="O13" i="6"/>
  <c r="P13" i="6"/>
  <c r="K13" i="6"/>
  <c r="L3" i="34"/>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c r="T13" i="16"/>
  <c r="L13" i="16"/>
  <c r="O16" i="11"/>
  <c r="U13" i="5"/>
  <c r="Q13" i="5"/>
  <c r="R13" i="5"/>
  <c r="M13" i="5"/>
  <c r="S13" i="4"/>
  <c r="O13" i="4"/>
  <c r="P13" i="4"/>
  <c r="K13" i="4"/>
  <c r="K13" i="2"/>
  <c r="S13" i="3"/>
  <c r="O13" i="3"/>
  <c r="P13" i="3"/>
  <c r="K13" i="3"/>
  <c r="L13" i="3"/>
  <c r="T55" i="1"/>
  <c r="T54" i="1"/>
  <c r="P55" i="1"/>
  <c r="P54" i="1"/>
  <c r="U15" i="36"/>
  <c r="T13" i="36"/>
  <c r="Q15" i="36"/>
  <c r="P13" i="36"/>
  <c r="Q13" i="36"/>
  <c r="M15" i="36"/>
  <c r="O13" i="2"/>
  <c r="P13" i="2"/>
  <c r="S16" i="25"/>
  <c r="W16" i="25"/>
  <c r="U16" i="25"/>
  <c r="R16" i="25"/>
  <c r="Q16" i="25"/>
  <c r="O16" i="25"/>
  <c r="N16" i="25"/>
  <c r="M16" i="25"/>
  <c r="K16" i="25"/>
  <c r="J16" i="25"/>
  <c r="I16" i="25"/>
  <c r="H16" i="25"/>
  <c r="J22" i="34"/>
  <c r="L22" i="34"/>
  <c r="K22" i="34"/>
  <c r="J3" i="34"/>
  <c r="V16" i="25"/>
  <c r="AC13" i="11"/>
  <c r="N13" i="5"/>
  <c r="V13" i="5"/>
  <c r="T13" i="3"/>
  <c r="L13" i="2"/>
  <c r="L13" i="4"/>
  <c r="T13" i="4"/>
  <c r="AC13" i="6"/>
  <c r="AC13" i="16"/>
  <c r="AC13" i="14"/>
  <c r="AC13" i="18"/>
  <c r="Z41" i="1"/>
  <c r="K41" i="1"/>
  <c r="J41" i="1"/>
  <c r="I41" i="1"/>
  <c r="H41" i="1"/>
  <c r="M22" i="34"/>
  <c r="M3" i="34"/>
  <c r="AF13" i="5"/>
  <c r="AC13" i="3"/>
  <c r="AC13" i="4"/>
  <c r="Y17" i="44"/>
  <c r="U17" i="44"/>
  <c r="R17" i="44"/>
  <c r="Q17" i="44"/>
  <c r="N17" i="44"/>
  <c r="M17" i="44"/>
  <c r="Y16" i="44"/>
  <c r="U16" i="44"/>
  <c r="R16" i="44"/>
  <c r="Q16" i="44"/>
  <c r="N16" i="44"/>
  <c r="M16" i="44"/>
  <c r="Z56" i="1"/>
  <c r="Y15" i="44"/>
  <c r="V56" i="1"/>
  <c r="U15" i="44"/>
  <c r="S56" i="1"/>
  <c r="R15" i="44"/>
  <c r="R56" i="1"/>
  <c r="Q15" i="44"/>
  <c r="O56" i="1"/>
  <c r="N15" i="44"/>
  <c r="N56" i="1"/>
  <c r="M15" i="44"/>
  <c r="L46" i="1"/>
  <c r="W46" i="1"/>
  <c r="L45" i="1"/>
  <c r="W45" i="1"/>
  <c r="L43" i="1"/>
  <c r="W43" i="1"/>
  <c r="L40" i="1"/>
  <c r="L38" i="1"/>
  <c r="W38" i="1"/>
  <c r="L37" i="1"/>
  <c r="W37" i="1"/>
  <c r="L36" i="1"/>
  <c r="W36" i="1"/>
  <c r="L35" i="1"/>
  <c r="W35" i="1"/>
  <c r="L34" i="1"/>
  <c r="W34" i="1"/>
  <c r="L33" i="1"/>
  <c r="W33" i="1"/>
  <c r="L32" i="1"/>
  <c r="W32" i="1"/>
  <c r="L31" i="1"/>
  <c r="W31" i="1"/>
  <c r="L30" i="1"/>
  <c r="W30" i="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c r="P41" i="1"/>
  <c r="W40" i="1"/>
  <c r="P47" i="1"/>
  <c r="L44" i="1"/>
  <c r="W44" i="1"/>
  <c r="H49" i="1"/>
  <c r="L47" i="1"/>
  <c r="W47" i="1"/>
  <c r="O41" i="1"/>
  <c r="O50" i="1"/>
  <c r="L41" i="1"/>
  <c r="P56" i="1"/>
  <c r="O16" i="44"/>
  <c r="T56" i="1"/>
  <c r="S15" i="44"/>
  <c r="S16" i="44"/>
  <c r="T49" i="1"/>
  <c r="T39" i="1"/>
  <c r="G16" i="44"/>
  <c r="P48" i="1"/>
  <c r="I49" i="1"/>
  <c r="O15" i="44"/>
  <c r="S41" i="1"/>
  <c r="R41" i="1"/>
  <c r="T40" i="1"/>
  <c r="T41" i="1"/>
  <c r="W16" i="38"/>
  <c r="U16" i="38"/>
  <c r="R16" i="38"/>
  <c r="Q16" i="38"/>
  <c r="N16" i="38"/>
  <c r="M16" i="38"/>
  <c r="J16" i="38"/>
  <c r="I16" i="38"/>
  <c r="H16" i="38"/>
  <c r="S16" i="38"/>
  <c r="X16" i="36"/>
  <c r="V16" i="36"/>
  <c r="S16" i="36"/>
  <c r="R16" i="36"/>
  <c r="O16" i="36"/>
  <c r="N16" i="36"/>
  <c r="K16" i="36"/>
  <c r="J16" i="36"/>
  <c r="I16" i="36"/>
  <c r="T16" i="36"/>
  <c r="L13" i="36"/>
  <c r="AC13" i="36"/>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c r="S16" i="23"/>
  <c r="S16" i="22"/>
  <c r="K16" i="22"/>
  <c r="S16" i="21"/>
  <c r="S16" i="20"/>
  <c r="K16" i="20"/>
  <c r="S16" i="19"/>
  <c r="S16" i="18"/>
  <c r="K16" i="18"/>
  <c r="S16" i="17"/>
  <c r="K16" i="16"/>
  <c r="S16" i="10"/>
  <c r="O16" i="10"/>
  <c r="S16" i="6"/>
  <c r="K16" i="6"/>
  <c r="S16" i="4"/>
  <c r="O16" i="4"/>
  <c r="V16" i="22"/>
  <c r="V16" i="31"/>
  <c r="V16" i="23"/>
  <c r="V16" i="33"/>
  <c r="V16" i="20"/>
  <c r="V16" i="18"/>
  <c r="N13" i="15"/>
  <c r="V13" i="15"/>
  <c r="X16" i="6"/>
  <c r="V16" i="6"/>
  <c r="J49" i="1"/>
  <c r="K49" i="1"/>
  <c r="L48" i="1"/>
  <c r="W48" i="1"/>
  <c r="H17" i="44"/>
  <c r="N49" i="1"/>
  <c r="P44" i="1"/>
  <c r="H16" i="44"/>
  <c r="I56" i="1"/>
  <c r="G17" i="44"/>
  <c r="H56" i="1"/>
  <c r="G15" i="44"/>
  <c r="V41" i="1"/>
  <c r="W41" i="1"/>
  <c r="K16" i="3"/>
  <c r="S16" i="3"/>
  <c r="O16" i="3"/>
  <c r="O16" i="26"/>
  <c r="O16" i="32"/>
  <c r="O16" i="38"/>
  <c r="K16" i="17"/>
  <c r="V16" i="17"/>
  <c r="K16" i="32"/>
  <c r="V16" i="32"/>
  <c r="K16" i="23"/>
  <c r="K16" i="10"/>
  <c r="X16" i="10"/>
  <c r="K16" i="19"/>
  <c r="V16" i="19"/>
  <c r="K16" i="21"/>
  <c r="V16" i="21"/>
  <c r="K16" i="26"/>
  <c r="V16" i="26"/>
  <c r="K16" i="38"/>
  <c r="V16" i="38"/>
  <c r="L16" i="36"/>
  <c r="W16" i="36"/>
  <c r="P16" i="36"/>
  <c r="O16" i="21"/>
  <c r="O16" i="22"/>
  <c r="O16" i="23"/>
  <c r="O16" i="20"/>
  <c r="O16" i="19"/>
  <c r="O16" i="18"/>
  <c r="O16" i="17"/>
  <c r="O16" i="16"/>
  <c r="O16" i="6"/>
  <c r="K16" i="4"/>
  <c r="O16" i="33"/>
  <c r="O16" i="31"/>
  <c r="AF13" i="15"/>
  <c r="V16" i="10"/>
  <c r="V16" i="3"/>
  <c r="X16" i="4"/>
  <c r="V16" i="4"/>
  <c r="X16" i="3"/>
  <c r="L49" i="1"/>
  <c r="W49" i="1"/>
  <c r="P49" i="1"/>
  <c r="H15" i="44"/>
  <c r="I16" i="44"/>
  <c r="J56" i="1"/>
  <c r="I15" i="44"/>
  <c r="I17" i="44"/>
  <c r="Y21" i="2"/>
  <c r="Z14" i="1"/>
  <c r="W21" i="2"/>
  <c r="U21" i="2"/>
  <c r="R21" i="2"/>
  <c r="S14" i="1"/>
  <c r="Q21" i="2"/>
  <c r="R14" i="1"/>
  <c r="J21" i="2"/>
  <c r="K14" i="1"/>
  <c r="I21" i="2"/>
  <c r="J14" i="1"/>
  <c r="S21" i="2"/>
  <c r="T14" i="1"/>
  <c r="K21" i="2"/>
  <c r="L14" i="1"/>
  <c r="X14" i="1"/>
  <c r="X21" i="2"/>
  <c r="V14" i="1"/>
  <c r="V21" i="2"/>
  <c r="J16" i="44"/>
  <c r="K56" i="1"/>
  <c r="J15" i="44"/>
  <c r="L54" i="1"/>
  <c r="W54" i="1"/>
  <c r="V16" i="44"/>
  <c r="J17" i="44"/>
  <c r="L55" i="1"/>
  <c r="S16" i="28"/>
  <c r="K16" i="28"/>
  <c r="V16" i="28"/>
  <c r="Y14" i="1"/>
  <c r="W14" i="1"/>
  <c r="K17" i="44"/>
  <c r="W55" i="1"/>
  <c r="V17" i="44"/>
  <c r="K16" i="44"/>
  <c r="L56" i="1"/>
  <c r="O21" i="2"/>
  <c r="Z24" i="1"/>
  <c r="S24" i="1"/>
  <c r="P24" i="1"/>
  <c r="O24" i="1"/>
  <c r="K24" i="1"/>
  <c r="J24" i="1"/>
  <c r="Y16" i="11"/>
  <c r="Z22" i="1"/>
  <c r="W16" i="11"/>
  <c r="U16" i="11"/>
  <c r="S16" i="11"/>
  <c r="T22" i="1"/>
  <c r="R16" i="11"/>
  <c r="S22" i="1"/>
  <c r="Q16" i="11"/>
  <c r="R22" i="1"/>
  <c r="N16" i="11"/>
  <c r="O22" i="1"/>
  <c r="M16" i="11"/>
  <c r="N22" i="1"/>
  <c r="K16" i="11"/>
  <c r="J16" i="11"/>
  <c r="K22" i="1"/>
  <c r="I16" i="11"/>
  <c r="J22" i="1"/>
  <c r="H16" i="11"/>
  <c r="I22" i="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c r="X16" i="11"/>
  <c r="Y24" i="1"/>
  <c r="P14" i="1"/>
  <c r="W21" i="1"/>
  <c r="W15" i="1"/>
  <c r="Y15" i="1"/>
  <c r="K15" i="44"/>
  <c r="W56" i="1"/>
  <c r="V15" i="44"/>
  <c r="Y21" i="1"/>
  <c r="Y16" i="1"/>
  <c r="W16" i="1"/>
  <c r="X22" i="1"/>
  <c r="V22" i="1"/>
  <c r="P22" i="1"/>
  <c r="L22" i="1"/>
  <c r="T16" i="1"/>
  <c r="W22" i="1"/>
  <c r="Y22" i="1"/>
  <c r="S13" i="2"/>
  <c r="T13" i="2"/>
  <c r="AC13" i="2"/>
  <c r="Y16" i="14"/>
  <c r="Z23" i="1"/>
  <c r="T20" i="1"/>
  <c r="Z20" i="1"/>
  <c r="X20" i="1"/>
  <c r="V20" i="1"/>
  <c r="S20" i="1"/>
  <c r="P20" i="1"/>
  <c r="O20" i="1"/>
  <c r="N20" i="1"/>
  <c r="L20" i="1"/>
  <c r="K20" i="1"/>
  <c r="J20" i="1"/>
  <c r="I20" i="1"/>
  <c r="W20" i="1"/>
  <c r="Y20" i="1"/>
  <c r="Z39" i="1"/>
  <c r="Z50" i="1"/>
  <c r="S39" i="1"/>
  <c r="S50" i="1"/>
  <c r="R14" i="44"/>
  <c r="R39" i="1"/>
  <c r="R50" i="1"/>
  <c r="K39" i="1"/>
  <c r="K50" i="1"/>
  <c r="J39" i="1"/>
  <c r="J50" i="1"/>
  <c r="I39" i="1"/>
  <c r="H39" i="1"/>
  <c r="W16" i="14"/>
  <c r="U16" i="14"/>
  <c r="S16" i="14"/>
  <c r="T23" i="1"/>
  <c r="T25" i="1"/>
  <c r="R16" i="14"/>
  <c r="S23" i="1"/>
  <c r="S25" i="1"/>
  <c r="Q16" i="14"/>
  <c r="R23" i="1"/>
  <c r="O16" i="14"/>
  <c r="N16" i="14"/>
  <c r="O23" i="1"/>
  <c r="M16" i="14"/>
  <c r="N23" i="1"/>
  <c r="K16" i="14"/>
  <c r="J16" i="14"/>
  <c r="K23" i="1"/>
  <c r="I16" i="14"/>
  <c r="J23" i="1"/>
  <c r="J25" i="1"/>
  <c r="H16" i="14"/>
  <c r="I23" i="1"/>
  <c r="X16" i="14"/>
  <c r="V16" i="14"/>
  <c r="I50" i="1"/>
  <c r="H14" i="44"/>
  <c r="H50" i="1"/>
  <c r="G14" i="44"/>
  <c r="Q14" i="44"/>
  <c r="T50" i="1"/>
  <c r="S14" i="44"/>
  <c r="P23" i="1"/>
  <c r="P25" i="1"/>
  <c r="V23" i="1"/>
  <c r="L23" i="1"/>
  <c r="X23" i="1"/>
  <c r="L39" i="1"/>
  <c r="W39" i="1"/>
  <c r="J14" i="44"/>
  <c r="Y14" i="44"/>
  <c r="I14" i="44"/>
  <c r="V50" i="1"/>
  <c r="N14" i="44"/>
  <c r="Z25" i="1"/>
  <c r="O25" i="1"/>
  <c r="K25" i="1"/>
  <c r="I25" i="1"/>
  <c r="Z17" i="1"/>
  <c r="X17" i="1"/>
  <c r="T17" i="1"/>
  <c r="S17" i="1"/>
  <c r="P17" i="1"/>
  <c r="O17" i="1"/>
  <c r="L17" i="1"/>
  <c r="K17" i="1"/>
  <c r="J17" i="1"/>
  <c r="I17" i="1"/>
  <c r="L25" i="1"/>
  <c r="Y17" i="1"/>
  <c r="Y23" i="1"/>
  <c r="W23" i="1"/>
  <c r="X25" i="1"/>
  <c r="U14" i="44"/>
  <c r="L50" i="1"/>
  <c r="W50" i="1"/>
  <c r="V14" i="44"/>
  <c r="Z18" i="1"/>
  <c r="Z26" i="1"/>
  <c r="T18" i="1"/>
  <c r="P18" i="1"/>
  <c r="N21" i="2"/>
  <c r="O14" i="1"/>
  <c r="M21" i="2"/>
  <c r="N14" i="1"/>
  <c r="H21" i="2"/>
  <c r="Y25" i="1"/>
  <c r="I14" i="1"/>
  <c r="I18" i="1"/>
  <c r="I26" i="1"/>
  <c r="H13" i="44"/>
  <c r="K14" i="44"/>
  <c r="P26" i="1"/>
  <c r="T26" i="1"/>
  <c r="S13" i="44"/>
  <c r="O18" i="1"/>
  <c r="O26" i="1"/>
  <c r="Z57" i="1"/>
  <c r="Y13" i="44"/>
  <c r="X18" i="1"/>
  <c r="S18" i="1"/>
  <c r="S26" i="1"/>
  <c r="J18" i="1"/>
  <c r="K18" i="1"/>
  <c r="K26" i="1"/>
  <c r="J13" i="44"/>
  <c r="Z58" i="1"/>
  <c r="Y18" i="44"/>
  <c r="L18" i="1"/>
  <c r="Y18" i="1"/>
  <c r="O13" i="44"/>
  <c r="T57" i="1"/>
  <c r="X26" i="1"/>
  <c r="L26" i="1"/>
  <c r="T58" i="1"/>
  <c r="S18" i="44"/>
  <c r="N13" i="44"/>
  <c r="O58" i="1"/>
  <c r="N18" i="44"/>
  <c r="O57" i="1"/>
  <c r="Q16" i="6"/>
  <c r="R20" i="1"/>
  <c r="J26" i="1"/>
  <c r="J58" i="1"/>
  <c r="I18" i="44"/>
  <c r="S58" i="1"/>
  <c r="R18" i="44"/>
  <c r="R13" i="44"/>
  <c r="S57" i="1"/>
  <c r="K58" i="1"/>
  <c r="J18" i="44"/>
  <c r="K57" i="1"/>
  <c r="I57" i="1"/>
  <c r="I58" i="1"/>
  <c r="H18" i="44"/>
  <c r="Y26" i="1"/>
  <c r="R24" i="1"/>
  <c r="R25" i="1"/>
  <c r="R17" i="1"/>
  <c r="R18" i="1"/>
  <c r="L57" i="1"/>
  <c r="W13" i="44"/>
  <c r="K13" i="44"/>
  <c r="L58" i="1"/>
  <c r="K18" i="44"/>
  <c r="X58" i="1"/>
  <c r="J57" i="1"/>
  <c r="I13" i="44"/>
  <c r="N19" i="34"/>
  <c r="V19" i="34"/>
  <c r="V15" i="34"/>
  <c r="N18" i="34"/>
  <c r="V17" i="34"/>
  <c r="V16" i="34"/>
  <c r="N15" i="34"/>
  <c r="V20" i="34"/>
  <c r="N17" i="34"/>
  <c r="N16" i="34"/>
  <c r="N20" i="34"/>
  <c r="V18" i="34"/>
  <c r="L19" i="2"/>
  <c r="T19" i="2"/>
  <c r="T18" i="2"/>
  <c r="L18" i="2"/>
  <c r="L17" i="2"/>
  <c r="T17" i="2"/>
  <c r="T16" i="2"/>
  <c r="L16" i="2"/>
  <c r="L15" i="2"/>
  <c r="T15" i="2"/>
  <c r="M57" i="1"/>
  <c r="U57" i="1"/>
  <c r="L21" i="2"/>
  <c r="T21" i="2"/>
  <c r="N16" i="15"/>
  <c r="V16" i="15"/>
  <c r="U24" i="1"/>
  <c r="M24" i="1"/>
  <c r="L16" i="14"/>
  <c r="T16" i="14"/>
  <c r="M23" i="1"/>
  <c r="U23" i="1"/>
  <c r="L16" i="11"/>
  <c r="T16" i="11"/>
  <c r="M22" i="1"/>
  <c r="U22" i="1"/>
  <c r="L16" i="10"/>
  <c r="T16" i="10"/>
  <c r="M21" i="1"/>
  <c r="U21" i="1"/>
  <c r="L16" i="6"/>
  <c r="T16" i="6"/>
  <c r="U20" i="1"/>
  <c r="M20" i="1"/>
  <c r="M25" i="1"/>
  <c r="U25" i="1"/>
  <c r="V16" i="5"/>
  <c r="N16" i="5"/>
  <c r="M17" i="1"/>
  <c r="U17" i="1"/>
  <c r="T16" i="3"/>
  <c r="L16" i="3"/>
  <c r="M15" i="1"/>
  <c r="U15" i="1"/>
  <c r="U14" i="1"/>
  <c r="M14" i="1"/>
  <c r="M26" i="1"/>
  <c r="T16" i="4"/>
  <c r="L16" i="4"/>
  <c r="M16" i="1"/>
  <c r="U16" i="1"/>
  <c r="U18" i="1"/>
  <c r="M18" i="1"/>
  <c r="U26" i="1"/>
  <c r="Y58" i="1"/>
  <c r="X18" i="44"/>
  <c r="M58" i="1"/>
  <c r="Q16" i="16"/>
  <c r="R16" i="16"/>
  <c r="T16" i="31"/>
  <c r="M43" i="1"/>
  <c r="R26" i="1"/>
  <c r="R57" i="1"/>
  <c r="N24" i="1"/>
  <c r="N25" i="1"/>
  <c r="N17" i="1"/>
  <c r="N18" i="1"/>
  <c r="W18" i="44"/>
  <c r="L16" i="22"/>
  <c r="T16" i="21"/>
  <c r="L16" i="19"/>
  <c r="T16" i="26"/>
  <c r="T16" i="23"/>
  <c r="T16" i="22"/>
  <c r="L16" i="26"/>
  <c r="L16" i="20"/>
  <c r="L16" i="25"/>
  <c r="T16" i="19"/>
  <c r="T16" i="25"/>
  <c r="T16" i="18"/>
  <c r="L16" i="21"/>
  <c r="L16" i="23"/>
  <c r="T16" i="20"/>
  <c r="T16" i="17"/>
  <c r="L16" i="17"/>
  <c r="L16" i="18"/>
  <c r="T16" i="28"/>
  <c r="L16" i="32"/>
  <c r="T16" i="32"/>
  <c r="L16" i="33"/>
  <c r="L16" i="31"/>
  <c r="T16" i="38"/>
  <c r="L16" i="28"/>
  <c r="T16" i="33"/>
  <c r="L16" i="38"/>
  <c r="L16" i="16"/>
  <c r="X13" i="44"/>
  <c r="U55" i="1"/>
  <c r="T17" i="44"/>
  <c r="U47" i="1"/>
  <c r="U43" i="1"/>
  <c r="U38" i="1"/>
  <c r="U34" i="1"/>
  <c r="U30" i="1"/>
  <c r="U44" i="1"/>
  <c r="U35" i="1"/>
  <c r="U50" i="1"/>
  <c r="T14" i="44"/>
  <c r="U46" i="1"/>
  <c r="U41" i="1"/>
  <c r="U37" i="1"/>
  <c r="U33" i="1"/>
  <c r="U39" i="1"/>
  <c r="U49" i="1"/>
  <c r="U45" i="1"/>
  <c r="U40" i="1"/>
  <c r="U36" i="1"/>
  <c r="U32" i="1"/>
  <c r="U48" i="1"/>
  <c r="U31" i="1"/>
  <c r="M49" i="1"/>
  <c r="M45" i="1"/>
  <c r="M40" i="1"/>
  <c r="M36" i="1"/>
  <c r="M32" i="1"/>
  <c r="M41" i="1"/>
  <c r="M48" i="1"/>
  <c r="M44" i="1"/>
  <c r="M39" i="1"/>
  <c r="M35" i="1"/>
  <c r="M31" i="1"/>
  <c r="M37" i="1"/>
  <c r="M55" i="1"/>
  <c r="L17" i="44"/>
  <c r="M47" i="1"/>
  <c r="M38" i="1"/>
  <c r="M34" i="1"/>
  <c r="M30" i="1"/>
  <c r="M50" i="1"/>
  <c r="L14" i="44"/>
  <c r="M46" i="1"/>
  <c r="M33" i="1"/>
  <c r="U58" i="1"/>
  <c r="T18" i="44"/>
  <c r="L18" i="44"/>
  <c r="Q16" i="24"/>
  <c r="P16" i="24"/>
  <c r="O16" i="24"/>
  <c r="N16" i="24"/>
  <c r="N3" i="24"/>
  <c r="N3" i="34"/>
  <c r="Q22" i="34"/>
  <c r="O22" i="34"/>
  <c r="N22" i="34"/>
  <c r="P22" i="34"/>
  <c r="O3" i="24"/>
  <c r="P3" i="24"/>
  <c r="Q3" i="24"/>
  <c r="O3" i="34"/>
  <c r="Q3" i="34"/>
  <c r="P3" i="34"/>
  <c r="S16" i="16"/>
  <c r="T16" i="16"/>
  <c r="R58" i="1"/>
  <c r="Q18" i="44"/>
  <c r="Q13" i="44"/>
  <c r="V24" i="1"/>
  <c r="W24" i="1"/>
  <c r="V17" i="1"/>
  <c r="W17" i="1"/>
  <c r="N26" i="1"/>
  <c r="N39" i="1"/>
  <c r="N50" i="1"/>
  <c r="M14" i="44"/>
  <c r="P30" i="1"/>
  <c r="W16" i="16"/>
  <c r="U16" i="16"/>
  <c r="V16" i="16"/>
  <c r="V25" i="1"/>
  <c r="W25" i="1"/>
  <c r="M13" i="44"/>
  <c r="V18" i="1"/>
  <c r="W18" i="1"/>
  <c r="L13" i="44"/>
  <c r="P39" i="1"/>
  <c r="N57" i="1"/>
  <c r="N58" i="1"/>
  <c r="M18" i="44"/>
  <c r="V26" i="1"/>
  <c r="W26" i="1"/>
  <c r="T13" i="44"/>
  <c r="P50" i="1"/>
  <c r="V13" i="44"/>
  <c r="V58" i="1"/>
  <c r="W58" i="1"/>
  <c r="V57" i="1"/>
  <c r="W57" i="1"/>
  <c r="U13" i="44"/>
  <c r="O14" i="44"/>
  <c r="P57" i="1"/>
  <c r="P58" i="1"/>
  <c r="U18" i="44"/>
  <c r="V18" i="44"/>
  <c r="P19" i="2"/>
  <c r="AC19" i="2"/>
  <c r="R17" i="34"/>
  <c r="AC17" i="34"/>
  <c r="R15" i="34"/>
  <c r="AC15" i="34"/>
  <c r="R16" i="34"/>
  <c r="AC16" i="34"/>
  <c r="R20" i="34"/>
  <c r="AC20" i="34"/>
  <c r="R19" i="34"/>
  <c r="AC19" i="34"/>
  <c r="R18" i="34"/>
  <c r="AC18" i="34"/>
  <c r="P17" i="2"/>
  <c r="AC17" i="2"/>
  <c r="P18" i="2"/>
  <c r="AC18" i="2"/>
  <c r="P15" i="2"/>
  <c r="AC15" i="2"/>
  <c r="P16" i="2"/>
  <c r="AC16" i="2"/>
  <c r="Q46" i="1"/>
  <c r="Q47" i="1"/>
  <c r="Q41" i="1"/>
  <c r="Q40" i="1"/>
  <c r="Q32" i="1"/>
  <c r="Q37" i="1"/>
  <c r="P16" i="31"/>
  <c r="P16" i="21"/>
  <c r="P16" i="18"/>
  <c r="P16" i="32"/>
  <c r="P16" i="25"/>
  <c r="P16" i="28"/>
  <c r="P16" i="33"/>
  <c r="P16" i="23"/>
  <c r="P16" i="22"/>
  <c r="P16" i="20"/>
  <c r="P16" i="17"/>
  <c r="P16" i="19"/>
  <c r="Q38" i="1"/>
  <c r="Q55" i="1"/>
  <c r="P17" i="44"/>
  <c r="P16" i="38"/>
  <c r="P16" i="26"/>
  <c r="Q16" i="36"/>
  <c r="P16" i="16"/>
  <c r="Q36" i="1"/>
  <c r="Q44" i="1"/>
  <c r="Q48" i="1"/>
  <c r="Q49" i="1"/>
  <c r="Q43" i="1"/>
  <c r="Q45" i="1"/>
  <c r="Q35" i="1"/>
  <c r="Q34" i="1"/>
  <c r="Q56" i="1"/>
  <c r="P15" i="44"/>
  <c r="Q54" i="1"/>
  <c r="P16" i="44"/>
  <c r="Q57" i="1"/>
  <c r="P21" i="2"/>
  <c r="R16" i="15"/>
  <c r="Q24" i="1"/>
  <c r="P16" i="14"/>
  <c r="Q23" i="1"/>
  <c r="P16" i="11"/>
  <c r="Q22" i="1"/>
  <c r="P16" i="10"/>
  <c r="Q21" i="1"/>
  <c r="P16" i="6"/>
  <c r="Q20" i="1"/>
  <c r="Q25" i="1"/>
  <c r="R16" i="5"/>
  <c r="P16" i="3"/>
  <c r="Q15" i="1"/>
  <c r="P16" i="4"/>
  <c r="Q16" i="1"/>
  <c r="Q18" i="1"/>
  <c r="Q26" i="1"/>
  <c r="P13" i="44"/>
  <c r="Q31" i="1"/>
  <c r="Q30" i="1"/>
  <c r="Q50" i="1"/>
  <c r="P14" i="44"/>
  <c r="Q33" i="1"/>
  <c r="Q39" i="1"/>
  <c r="O18" i="44"/>
  <c r="Q58" i="1"/>
  <c r="P18" i="44"/>
  <c r="AG13" i="15"/>
  <c r="H24" i="1"/>
  <c r="Q17" i="1"/>
  <c r="AD13" i="5"/>
  <c r="AG13" i="5"/>
  <c r="H17" i="1"/>
  <c r="AD13" i="19"/>
  <c r="U22" i="34"/>
  <c r="T3" i="34"/>
  <c r="S22" i="34"/>
  <c r="U3" i="34"/>
  <c r="T22" i="34"/>
  <c r="S3" i="34"/>
  <c r="W16" i="24"/>
  <c r="X16" i="24"/>
  <c r="R3" i="24"/>
  <c r="T3" i="24"/>
  <c r="Y3" i="24"/>
  <c r="V16" i="24"/>
  <c r="S16" i="24"/>
  <c r="W3" i="24"/>
  <c r="R16" i="24"/>
  <c r="S3" i="24"/>
  <c r="U3" i="24"/>
  <c r="T16" i="24"/>
  <c r="U16" i="24"/>
  <c r="X3" i="24"/>
  <c r="Y16" i="24"/>
  <c r="V3" i="24"/>
  <c r="X3" i="34"/>
  <c r="Y22" i="34"/>
  <c r="W3" i="34"/>
  <c r="Y3" i="34"/>
  <c r="W22" i="34"/>
  <c r="X22" i="34"/>
  <c r="V3" i="34"/>
  <c r="R3" i="34"/>
  <c r="V22" i="34"/>
  <c r="R22" i="34"/>
  <c r="AD13" i="14"/>
  <c r="H23" i="1"/>
  <c r="AD13" i="11"/>
  <c r="H22" i="1"/>
  <c r="AD13" i="10"/>
  <c r="H21" i="1"/>
  <c r="AD13" i="6"/>
  <c r="H20" i="1"/>
  <c r="AD13" i="3"/>
  <c r="AD13" i="2"/>
  <c r="H14" i="1"/>
  <c r="Q14" i="1"/>
  <c r="AD13" i="4"/>
  <c r="AD1" i="3"/>
  <c r="H25" i="1"/>
  <c r="H16" i="1"/>
  <c r="H15" i="1"/>
  <c r="H18" i="1"/>
  <c r="H26" i="1"/>
  <c r="H58" i="1"/>
  <c r="G18" i="44"/>
  <c r="H57" i="1"/>
  <c r="G13" i="44"/>
</calcChain>
</file>

<file path=xl/sharedStrings.xml><?xml version="1.0" encoding="utf-8"?>
<sst xmlns="http://schemas.openxmlformats.org/spreadsheetml/2006/main" count="3004" uniqueCount="725">
  <si>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</si>
  <si>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</si>
  <si>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</si>
  <si>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</si>
  <si>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</si>
  <si>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</si>
  <si>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</si>
  <si>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</si>
  <si>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</si>
  <si>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</si>
  <si>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</si>
  <si>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</si>
  <si>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</si>
  <si>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</si>
  <si>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</si>
  <si>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</si>
  <si>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</si>
  <si>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</si>
  <si>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</si>
  <si>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</si>
  <si>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</si>
  <si>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</si>
  <si>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</si>
  <si>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</si>
  <si>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</si>
  <si>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</si>
  <si>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</si>
  <si>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</si>
  <si>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</si>
  <si>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</si>
  <si>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</si>
  <si>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</si>
  <si>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</si>
  <si>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</si>
  <si>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</si>
  <si>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</si>
  <si>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</si>
  <si>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</si>
  <si>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</si>
  <si>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</si>
  <si>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</si>
  <si>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</si>
  <si>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</si>
  <si>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</si>
  <si>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</si>
  <si>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</si>
  <si>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</si>
  <si>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</si>
  <si>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</si>
  <si>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</si>
  <si>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</si>
  <si>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</si>
  <si>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</si>
  <si>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</si>
  <si>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</si>
  <si>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</si>
  <si>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</si>
  <si>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</si>
  <si>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</si>
  <si>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</si>
  <si>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</si>
  <si>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</si>
  <si>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</si>
  <si>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</si>
  <si>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</si>
  <si>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</si>
  <si>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</si>
  <si>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</si>
  <si>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</si>
  <si>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</si>
  <si>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</si>
  <si>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</si>
  <si>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</si>
  <si>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</si>
  <si>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</si>
  <si>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</si>
  <si>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</si>
  <si>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</si>
  <si>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</si>
  <si>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</si>
  <si>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</si>
  <si>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</si>
  <si>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</si>
  <si>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</si>
  <si>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</si>
  <si>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</si>
  <si>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</si>
  <si>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</si>
  <si>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</si>
  <si>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</si>
  <si>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</si>
  <si>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</si>
  <si>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</si>
  <si>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</si>
  <si>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</si>
  <si>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</si>
  <si>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</si>
  <si>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</si>
  <si>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</si>
  <si>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</si>
  <si>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</si>
  <si>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</si>
  <si>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</si>
  <si>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</si>
  <si>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</si>
  <si>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</si>
  <si>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</si>
  <si>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</si>
  <si>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</si>
  <si>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</si>
  <si>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</si>
  <si>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</si>
  <si>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</si>
  <si>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</si>
  <si>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</si>
  <si>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</si>
  <si>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</si>
  <si>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</si>
  <si>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</si>
  <si>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</si>
  <si>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</si>
  <si>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</si>
  <si>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</si>
  <si>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</si>
  <si>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</si>
  <si>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</si>
  <si>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</si>
  <si>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</si>
  <si>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</si>
  <si>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</si>
  <si>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</si>
  <si>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</si>
  <si>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</si>
  <si>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</si>
  <si>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</si>
  <si>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</si>
  <si>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</si>
  <si>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</si>
  <si>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</si>
  <si>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</si>
  <si>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</si>
  <si>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</si>
  <si>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</si>
  <si>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</si>
  <si>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</si>
  <si>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</si>
  <si>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</si>
  <si>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</si>
  <si>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</si>
  <si>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</si>
  <si>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</si>
  <si>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</si>
  <si>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</si>
  <si>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</si>
  <si>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</si>
  <si>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</si>
  <si>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</si>
  <si>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</si>
  <si>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</si>
  <si>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</si>
  <si>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</si>
  <si>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</si>
  <si>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</si>
  <si>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</si>
  <si>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</si>
  <si>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</si>
  <si>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</si>
  <si>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</si>
  <si>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</si>
  <si>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</si>
  <si>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</si>
  <si>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</si>
  <si>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</si>
  <si>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</si>
  <si>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</si>
  <si>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</si>
  <si>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</si>
  <si>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</si>
  <si>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</si>
  <si>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</si>
  <si>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</si>
  <si>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</si>
  <si>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</si>
  <si>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</si>
  <si>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</si>
  <si>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</si>
  <si>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</si>
  <si>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</si>
  <si>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</si>
  <si>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</si>
  <si>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</si>
  <si>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</si>
  <si>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</si>
  <si>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</si>
  <si>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</si>
  <si>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</si>
  <si>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</si>
  <si>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</si>
  <si>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</si>
  <si>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</si>
  <si>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</si>
  <si>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</si>
  <si>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</si>
  <si>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</si>
  <si>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</si>
  <si>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</si>
  <si>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</si>
  <si>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</si>
  <si>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</si>
  <si>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</si>
  <si>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</si>
  <si>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</si>
  <si>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</si>
  <si>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</si>
  <si>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</si>
  <si>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</si>
  <si>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</si>
  <si>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</si>
  <si>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</si>
  <si>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</si>
  <si>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</si>
  <si>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</si>
  <si>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</si>
  <si>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</si>
  <si>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</si>
  <si>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</si>
  <si>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</si>
  <si>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</si>
  <si>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</si>
  <si>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</si>
  <si>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</si>
  <si>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</si>
  <si>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</si>
  <si>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</si>
  <si>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</si>
  <si>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</si>
  <si>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</si>
  <si>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</si>
  <si>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</si>
  <si>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</si>
  <si>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</si>
  <si>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</si>
  <si>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</si>
  <si>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</si>
  <si>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</si>
  <si>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</si>
  <si>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</si>
  <si>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</si>
  <si>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</si>
  <si>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</si>
  <si>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</si>
  <si>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</si>
  <si>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</si>
  <si>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</si>
  <si>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</si>
  <si>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</si>
  <si>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</si>
  <si>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</si>
  <si>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</si>
  <si>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</si>
  <si>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</si>
  <si>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</si>
  <si>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</si>
  <si>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</si>
  <si>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</si>
  <si>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</si>
  <si>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</si>
  <si>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</si>
  <si>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</si>
  <si>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</si>
  <si>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</si>
  <si>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</si>
  <si>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</si>
  <si>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</si>
  <si>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</si>
  <si>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</si>
  <si>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</si>
  <si>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</si>
  <si>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</si>
  <si>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</si>
  <si>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</si>
  <si>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</si>
  <si>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</si>
  <si>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</si>
  <si>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</si>
  <si>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</si>
  <si>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</si>
  <si>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</si>
  <si>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</si>
  <si>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</si>
  <si>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</si>
  <si>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</si>
  <si>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</si>
  <si>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</si>
  <si>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</si>
  <si>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</si>
  <si>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</si>
  <si>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</si>
  <si>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</si>
  <si>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</si>
  <si>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</si>
  <si>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</si>
  <si>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</si>
  <si>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</si>
  <si>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</si>
  <si>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</si>
  <si>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</si>
  <si>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</si>
  <si>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</si>
  <si>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</si>
  <si>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</si>
  <si>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</si>
  <si>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</si>
  <si>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</si>
  <si>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</si>
  <si>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</si>
  <si>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</si>
  <si>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</si>
  <si>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</si>
  <si>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</si>
  <si>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</si>
  <si>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</si>
  <si>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</si>
  <si>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</si>
  <si>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</si>
  <si>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</si>
  <si>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</si>
  <si>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</si>
  <si>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</si>
  <si>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</si>
  <si>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</si>
  <si>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</si>
  <si>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</si>
  <si>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</si>
  <si>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</si>
  <si>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</si>
  <si>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</si>
  <si>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</si>
  <si>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</si>
  <si>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</si>
  <si>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</si>
  <si>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</si>
  <si>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</si>
  <si>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</si>
  <si>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</si>
  <si>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</si>
  <si>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</si>
  <si>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</si>
  <si>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</si>
  <si>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</si>
  <si>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</si>
  <si>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</si>
  <si>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</si>
  <si>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</si>
  <si>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</si>
  <si>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</si>
  <si>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</si>
  <si>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</si>
  <si>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</si>
  <si>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</si>
  <si>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</si>
  <si>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</si>
  <si>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</si>
  <si>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</si>
  <si>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</si>
  <si>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</si>
  <si>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</si>
  <si>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</si>
  <si>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</si>
  <si>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</si>
  <si>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</si>
  <si>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</si>
  <si>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</si>
  <si>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</si>
  <si>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</si>
  <si>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</si>
  <si>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</si>
  <si>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</si>
  <si>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</si>
  <si>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</si>
  <si>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</si>
  <si>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</si>
  <si>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</si>
  <si>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</si>
  <si>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</si>
  <si>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</si>
  <si>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</si>
  <si>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</si>
  <si>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</si>
  <si>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</si>
  <si>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</si>
  <si>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</si>
  <si>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</si>
  <si>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</si>
  <si>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</si>
  <si>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</si>
  <si>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</si>
  <si>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</si>
  <si>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</si>
  <si>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</si>
  <si>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</si>
  <si>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</si>
  <si>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</si>
  <si>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</si>
  <si>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</si>
  <si>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</si>
  <si>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</si>
  <si>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</si>
  <si>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</si>
  <si>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</si>
  <si>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</si>
  <si>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</si>
  <si>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</si>
  <si>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</si>
  <si>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</si>
  <si>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</si>
  <si>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</si>
  <si>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</si>
  <si>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</si>
  <si>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</si>
  <si>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</si>
  <si>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</si>
  <si>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</si>
  <si>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</si>
  <si>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</si>
  <si>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</si>
  <si>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</si>
  <si>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</si>
  <si>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</si>
  <si>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</si>
  <si>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</si>
  <si>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</si>
  <si>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</si>
  <si>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</si>
  <si>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</si>
  <si>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</si>
  <si>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</si>
  <si>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</si>
  <si>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</si>
  <si>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</si>
  <si>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</si>
  <si>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</si>
  <si>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</si>
  <si>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</si>
  <si>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</si>
  <si>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</si>
  <si>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</si>
  <si>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</si>
  <si>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</si>
  <si>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</si>
  <si>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</si>
  <si>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</si>
  <si>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</si>
  <si>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</si>
  <si>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</si>
  <si>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</si>
  <si>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</si>
  <si>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</si>
  <si>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</si>
  <si>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</si>
  <si>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</si>
  <si>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</si>
  <si>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</si>
  <si>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</si>
  <si>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</si>
  <si>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</si>
  <si>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</si>
  <si>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</si>
  <si>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</si>
  <si>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</si>
  <si>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</si>
  <si>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</si>
  <si>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</si>
  <si>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</si>
  <si>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</si>
  <si>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</si>
  <si>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</si>
  <si>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</si>
  <si>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</si>
  <si>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</si>
  <si>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</si>
  <si>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</si>
  <si>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</si>
  <si>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</si>
  <si>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</si>
  <si>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</si>
  <si>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</si>
  <si>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</si>
  <si>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</si>
  <si>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</si>
  <si>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</si>
  <si>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</si>
  <si>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</si>
  <si>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</si>
  <si>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</si>
  <si>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</si>
  <si>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</si>
  <si>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</si>
  <si>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</si>
  <si>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</si>
  <si>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</si>
  <si>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</si>
  <si>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</si>
  <si>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</si>
  <si>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</si>
  <si>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</si>
  <si>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</si>
  <si>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</si>
  <si>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</si>
  <si>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</si>
  <si>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</si>
  <si>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</si>
  <si>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</si>
  <si>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</si>
  <si>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</si>
  <si>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</si>
  <si>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</si>
  <si>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</si>
  <si>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</si>
  <si>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</si>
  <si>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</si>
  <si>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</si>
  <si>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</si>
  <si>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</si>
  <si>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</si>
  <si>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</si>
  <si>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</si>
  <si>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</si>
  <si>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</si>
  <si>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</si>
  <si>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</si>
  <si>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</si>
  <si>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</si>
  <si>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</si>
  <si>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</si>
  <si>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</si>
  <si>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</si>
  <si>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</si>
  <si>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</si>
  <si>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</si>
  <si>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</si>
  <si>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</si>
  <si>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</si>
  <si>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</si>
  <si>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</si>
  <si>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</si>
  <si>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</si>
  <si>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</si>
  <si>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</si>
  <si>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</si>
  <si>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</si>
  <si>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</si>
  <si>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</si>
  <si>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</si>
  <si>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</si>
  <si>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</si>
  <si>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</si>
  <si>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</si>
  <si>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</si>
  <si>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</si>
  <si>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</si>
  <si>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</si>
  <si>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</si>
  <si>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</si>
  <si>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</si>
  <si>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</si>
  <si>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</si>
  <si>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</si>
  <si>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</si>
  <si>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</si>
  <si>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</si>
  <si>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</si>
  <si>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</si>
  <si>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</si>
  <si>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</si>
  <si>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</si>
  <si>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</si>
  <si>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</si>
  <si>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</si>
  <si>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</si>
  <si>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</si>
  <si>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</si>
  <si>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</si>
  <si>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</si>
  <si>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</si>
  <si>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</si>
  <si>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</si>
  <si>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</si>
  <si>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</si>
  <si>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</si>
  <si>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</si>
  <si>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</si>
  <si>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</si>
  <si>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</si>
  <si>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</si>
  <si>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</si>
  <si>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</si>
  <si>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</si>
  <si>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</si>
  <si>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</si>
  <si>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</si>
  <si>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</si>
  <si>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</si>
  <si>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</si>
  <si>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</si>
  <si>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</si>
  <si>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</si>
  <si>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</si>
  <si>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</si>
  <si>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</si>
  <si>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</si>
  <si>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</si>
  <si>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</si>
  <si>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</si>
  <si>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</si>
  <si>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</si>
  <si>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</si>
  <si>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</si>
  <si>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</si>
  <si>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</si>
  <si>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</si>
  <si>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</si>
  <si>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</si>
  <si>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</si>
  <si>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</si>
  <si>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</si>
  <si>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</si>
  <si>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</si>
  <si>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</si>
  <si>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</si>
  <si>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</si>
  <si>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</si>
  <si>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</si>
  <si>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</si>
  <si>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</si>
  <si>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</si>
  <si>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</si>
  <si>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</si>
  <si>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</si>
  <si>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</si>
  <si>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</si>
  <si>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</si>
  <si>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</si>
  <si>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</si>
  <si>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</si>
  <si>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</si>
  <si>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</si>
  <si>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</si>
  <si>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</si>
  <si>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</si>
  <si>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</si>
  <si>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</si>
  <si>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</si>
  <si>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</si>
  <si>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</si>
  <si>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</si>
  <si>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</si>
  <si>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</si>
  <si>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</si>
  <si>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</si>
  <si>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</si>
  <si>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</si>
  <si>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</si>
  <si>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</si>
  <si>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</si>
  <si>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</si>
  <si>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</si>
  <si>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</si>
  <si>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</si>
  <si>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</si>
  <si>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</si>
  <si>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</si>
  <si>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</si>
  <si>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</si>
  <si>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</si>
  <si>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</si>
  <si>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</si>
  <si>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</si>
  <si>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</si>
  <si>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</si>
  <si>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</si>
  <si>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</si>
  <si>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</si>
  <si>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</si>
  <si>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</si>
  <si>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</si>
  <si>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</si>
  <si>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</si>
  <si>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</si>
  <si>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</si>
  <si>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</si>
  <si>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</si>
  <si>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</si>
  <si>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</si>
  <si>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</si>
  <si>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</si>
  <si>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</si>
  <si>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</si>
  <si>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</si>
  <si>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</si>
  <si>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</si>
  <si>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</si>
  <si>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</si>
  <si>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</si>
  <si>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</si>
  <si>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</si>
  <si>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</si>
  <si>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</si>
  <si>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</si>
  <si>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</si>
  <si>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531201</t>
  </si>
  <si>
    <t>INE024F01011</t>
  </si>
  <si>
    <t>Shilchar Technologies Limited</t>
  </si>
  <si>
    <t>31-12-2020</t>
  </si>
  <si>
    <t>ALAY JITENDRA SHAH</t>
  </si>
  <si>
    <t>AATMAN ALAY SHAH</t>
  </si>
  <si>
    <t>AASHAY ALAY SHAH</t>
  </si>
  <si>
    <t>SHILPA ALAY SHAH</t>
  </si>
  <si>
    <t>AAGHA1136F</t>
  </si>
  <si>
    <t>AGGPS1985A</t>
  </si>
  <si>
    <t>BJSPS5687P</t>
  </si>
  <si>
    <t>BJSPS5688C</t>
  </si>
  <si>
    <t>AGTPS7583D</t>
  </si>
  <si>
    <t>SHAH FAMILY LLC</t>
  </si>
  <si>
    <t>AALCS5498J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</si>
</sst>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indexed="8"/>
      <name val="Calibri"/>
      <family val="2"/>
    </font>
    <font>
      <sz val="11"/>
      <color theme="1"/>
      <name val="Calibri"/>
      <family val="2"/>
      <scheme val="minor"/>
    </font>
    <font>
      <u/>
      <sz val="11"/>
      <color theme="10"/>
      <name val="Calibri"/>
      <family val="2"/>
      <scheme val="minor"/>
    </font>
    <font>
      <u/>
      <sz val="11"/>
      <color theme="10"/>
      <name val="Calibri"/>
      <family val="2"/>
    </font>
    <font>
      <b/>
      <sz val="12"/>
      <color theme="1"/>
      <name val="Calibri"/>
      <family val="2"/>
      <scheme val="minor"/>
    </font>
    <font>
      <sz val="12"/>
      <color theme="1"/>
      <name val="Calibri"/>
      <family val="2"/>
      <scheme val="minor"/>
    </font>
    <font>
      <b/>
      <sz val="16"/>
      <color rgb="FF333333"/>
      <name val="Calibri"/>
      <family val="2"/>
      <scheme val="minor"/>
    </font>
    <font>
      <b/>
      <sz val="11"/>
      <color rgb="FFD8D8D8"/>
      <name val="Calibri"/>
      <family val="2"/>
      <scheme val="minor"/>
    </font>
    <font>
      <b/>
      <sz val="11"/>
      <color theme="1"/>
      <name val="Calibri"/>
      <family val="2"/>
      <scheme val="minor"/>
    </font>
    <font>
      <b/>
      <sz val="14"/>
      <color theme="1"/>
      <name val="Calibri"/>
      <family val="2"/>
      <scheme val="minor"/>
    </font>
    <font>
      <b/>
      <sz val="12"/>
      <color rgb="FF333333"/>
      <name val="Calibri"/>
      <family val="2"/>
      <scheme val="minor"/>
    </font>
    <font>
      <b/>
      <sz val="11"/>
      <color theme="3"/>
      <name val="Calibri"/>
      <family val="2"/>
      <scheme val="minor"/>
    </font>
    <font>
      <sz val="11"/>
      <color theme="0"/>
      <name val="Calibri"/>
      <family val="2"/>
      <scheme val="minor"/>
    </font>
    <font>
      <u/>
      <sz val="11"/>
      <color theme="1"/>
      <name val="Calibri"/>
      <family val="2"/>
      <scheme val="minor"/>
    </font>
    <font>
      <b/>
      <u/>
      <sz val="12"/>
      <color theme="1"/>
      <name val="Calibri"/>
      <family val="2"/>
      <scheme val="minor"/>
    </font>
    <font>
      <b/>
      <sz val="11"/>
      <color rgb="FF333333"/>
      <name val="Calibri"/>
      <family val="2"/>
      <scheme val="minor"/>
    </font>
    <font>
      <b/>
      <sz val="14"/>
      <color theme="0"/>
      <name val="Calibri"/>
      <family val="2"/>
      <scheme val="minor"/>
    </font>
    <font>
      <sz val="11"/>
      <color theme="4" tint="-0.249977111117893"/>
      <name val="Calibri"/>
      <family val="2"/>
      <scheme val="minor"/>
    </font>
    <font>
      <sz val="11"/>
      <color theme="5" tint="-0.249977111117893"/>
      <name val="Calibri"/>
      <family val="2"/>
      <scheme val="minor"/>
    </font>
    <font>
      <sz val="11"/>
      <color rgb="FFFF0000"/>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b/>
      <u/>
      <sz val="12"/>
      <color rgb="FFFF0000"/>
      <name val="Calibri"/>
      <family val="2"/>
      <scheme val="minor"/>
    </font>
    <font>
      <sz val="9"/>
      <color theme="1"/>
      <name val="Calibri"/>
      <family val="2"/>
      <scheme val="minor"/>
    </font>
    <font>
      <sz val="10"/>
      <color theme="1"/>
      <name val="Calibri"/>
      <family val="2"/>
      <scheme val="minor"/>
    </font>
    <font>
      <b/>
      <sz val="16"/>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theme="4" tint="0.79998168889431442"/>
        <bgColor indexed="64"/>
      </patternFill>
    </fill>
    <fill>
      <patternFill patternType="solid">
        <fgColor rgb="FF92CDD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rgb="FFF2F2F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style="thin">
        <color indexed="64"/>
      </right>
      <top style="thin">
        <color indexed="64"/>
      </top>
      <bottom style="thin">
        <color theme="4"/>
      </bottom>
      <diagonal/>
    </border>
    <border>
      <left/>
      <right/>
      <top style="thin">
        <color indexed="64"/>
      </top>
      <bottom style="thin">
        <color theme="4"/>
      </bottom>
      <diagonal/>
    </border>
    <border>
      <left style="thin">
        <color indexed="64"/>
      </left>
      <right/>
      <top style="thin">
        <color theme="4"/>
      </top>
      <bottom style="thin">
        <color theme="4"/>
      </bottom>
      <diagonal/>
    </border>
    <border>
      <left/>
      <right/>
      <top/>
      <bottom style="thin">
        <color theme="4"/>
      </bottom>
      <diagonal/>
    </border>
    <border>
      <left/>
      <right style="thin">
        <color indexed="64"/>
      </right>
      <top/>
      <bottom style="thin">
        <color theme="4"/>
      </bottom>
      <diagonal/>
    </border>
    <border>
      <left style="thin">
        <color indexed="64"/>
      </left>
      <right/>
      <top/>
      <bottom style="thin">
        <color theme="4"/>
      </bottom>
      <diagonal/>
    </border>
    <border>
      <left/>
      <right style="thin">
        <color indexed="64"/>
      </right>
      <top style="thin">
        <color theme="4"/>
      </top>
      <bottom style="thin">
        <color theme="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top style="thin">
        <color theme="4"/>
      </top>
      <bottom style="thin">
        <color indexed="64"/>
      </bottom>
      <diagonal/>
    </border>
    <border>
      <left/>
      <right/>
      <top style="thin">
        <color theme="4"/>
      </top>
      <bottom style="thin">
        <color theme="4"/>
      </bottom>
      <diagonal/>
    </border>
    <border>
      <left style="thin">
        <color indexed="64"/>
      </left>
      <right style="thin">
        <color indexed="64"/>
      </right>
      <top/>
      <bottom style="thin">
        <color theme="4" tint="0.59996337778862885"/>
      </bottom>
      <diagonal/>
    </border>
    <border>
      <left style="thin">
        <color indexed="64"/>
      </left>
      <right/>
      <top style="thin">
        <color theme="4"/>
      </top>
      <bottom style="thin">
        <color indexed="64"/>
      </bottom>
      <diagonal/>
    </border>
    <border>
      <left/>
      <right style="thin">
        <color indexed="64"/>
      </right>
      <top style="thin">
        <color indexed="64"/>
      </top>
      <bottom style="thin">
        <color theme="4"/>
      </bottom>
      <diagonal/>
    </border>
    <border>
      <left/>
      <right style="thin">
        <color indexed="64"/>
      </right>
      <top style="thin">
        <color indexed="64"/>
      </top>
      <bottom style="thin">
        <color theme="4" tint="-0.2499465926084170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theme="4"/>
      </top>
      <bottom style="thin">
        <color indexed="64"/>
      </bottom>
      <diagonal/>
    </border>
    <border>
      <left style="thin">
        <color indexed="64"/>
      </left>
      <right/>
      <top style="thin">
        <color theme="4"/>
      </top>
      <bottom/>
      <diagonal/>
    </border>
    <border>
      <left/>
      <right style="thin">
        <color indexed="64"/>
      </right>
      <top style="thin">
        <color theme="4"/>
      </top>
      <bottom/>
      <diagonal/>
    </border>
  </borders>
  <cellStyleXfs count="6">
    <xf numFmtId="0" fontId="0" fillId="0" borderId="0"/>
    <xf numFmtId="164"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lignment vertical="center"/>
    </xf>
    <xf numFmtId="0" fontId="1" fillId="0" borderId="0"/>
  </cellStyleXfs>
  <cellXfs count="562">
    <xf numFmtId="0" fontId="0" fillId="0" borderId="0" xfId="0"/>
    <xf numFmtId="0" fontId="0" fillId="5" borderId="1" xfId="0" applyFill="1" applyBorder="1"/>
    <xf numFmtId="0" fontId="0" fillId="0" borderId="2" xfId="0" applyBorder="1" applyAlignment="1">
      <alignment horizontal="center"/>
    </xf>
    <xf numFmtId="0" fontId="0" fillId="0" borderId="3" xfId="0" applyBorder="1" applyAlignment="1">
      <alignment horizontal="center"/>
    </xf>
    <xf numFmtId="0" fontId="0" fillId="5" borderId="1" xfId="0" applyFill="1" applyBorder="1" applyProtection="1">
      <protection hidden="1"/>
    </xf>
    <xf numFmtId="0" fontId="0" fillId="0" borderId="0" xfId="0" applyAlignment="1">
      <alignment horizontal="left"/>
    </xf>
    <xf numFmtId="0" fontId="15" fillId="0" borderId="0" xfId="0" applyFont="1"/>
    <xf numFmtId="0" fontId="0" fillId="0" borderId="0" xfId="0" applyAlignment="1"/>
    <xf numFmtId="0" fontId="16" fillId="0" borderId="0" xfId="0" applyFont="1"/>
    <xf numFmtId="49" fontId="15" fillId="6"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5" borderId="1" xfId="0" applyNumberFormat="1" applyFill="1" applyBorder="1" applyAlignment="1" applyProtection="1">
      <alignment horizontal="right"/>
    </xf>
    <xf numFmtId="0" fontId="0" fillId="0" borderId="0" xfId="0" applyProtection="1"/>
    <xf numFmtId="0" fontId="0" fillId="0" borderId="16" xfId="0" applyBorder="1" applyAlignment="1" applyProtection="1">
      <alignment horizontal="left" vertical="center" indent="2"/>
    </xf>
    <xf numFmtId="0" fontId="0" fillId="0" borderId="16" xfId="0" applyBorder="1" applyAlignment="1" applyProtection="1">
      <alignment horizontal="left" vertical="center" wrapText="1" indent="2"/>
    </xf>
    <xf numFmtId="0" fontId="0" fillId="7" borderId="0" xfId="0" applyFill="1" applyBorder="1"/>
    <xf numFmtId="0" fontId="0" fillId="7" borderId="0" xfId="0" applyFill="1" applyBorder="1" applyProtection="1"/>
    <xf numFmtId="0" fontId="17"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0" fillId="7" borderId="0" xfId="0" applyFill="1" applyBorder="1" applyAlignment="1" applyProtection="1">
      <alignment horizontal="left" vertical="center"/>
    </xf>
    <xf numFmtId="0" fontId="0" fillId="7" borderId="0" xfId="0" applyFill="1" applyBorder="1" applyAlignment="1" applyProtection="1">
      <alignment horizontal="center" vertical="center"/>
      <protection locked="0"/>
    </xf>
    <xf numFmtId="0" fontId="0" fillId="0" borderId="17" xfId="0" applyBorder="1" applyAlignment="1" applyProtection="1">
      <alignment horizontal="center" vertical="center"/>
    </xf>
    <xf numFmtId="0" fontId="0" fillId="0" borderId="16" xfId="0" applyBorder="1" applyAlignment="1" applyProtection="1">
      <alignment horizontal="center" vertical="center"/>
    </xf>
    <xf numFmtId="0" fontId="0" fillId="0" borderId="18" xfId="0" applyBorder="1" applyAlignment="1" applyProtection="1">
      <alignment horizontal="center" vertical="center"/>
    </xf>
    <xf numFmtId="0" fontId="15" fillId="6" borderId="3" xfId="0" applyFont="1" applyFill="1" applyBorder="1" applyAlignment="1">
      <alignment vertical="center" wrapText="1"/>
    </xf>
    <xf numFmtId="0" fontId="15" fillId="6" borderId="6" xfId="0" applyFont="1" applyFill="1" applyBorder="1" applyAlignment="1">
      <alignment vertical="center" wrapText="1"/>
    </xf>
    <xf numFmtId="0" fontId="0"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2" fontId="0" fillId="5" borderId="1" xfId="0" applyNumberFormat="1" applyFill="1" applyBorder="1"/>
    <xf numFmtId="166" fontId="0" fillId="5" borderId="1" xfId="0" applyNumberFormat="1" applyFill="1" applyBorder="1"/>
    <xf numFmtId="0" fontId="13" fillId="9" borderId="3" xfId="2" applyFill="1" applyBorder="1" applyAlignment="1"/>
    <xf numFmtId="0" fontId="18" fillId="9" borderId="2" xfId="2" applyFont="1" applyFill="1" applyBorder="1" applyAlignment="1">
      <alignment horizontal="center"/>
    </xf>
    <xf numFmtId="0" fontId="19" fillId="10" borderId="2" xfId="0" applyFont="1" applyFill="1" applyBorder="1" applyAlignment="1">
      <alignment vertical="center"/>
    </xf>
    <xf numFmtId="0" fontId="19" fillId="10" borderId="3" xfId="0" applyFont="1" applyFill="1" applyBorder="1" applyAlignment="1">
      <alignment vertical="center"/>
    </xf>
    <xf numFmtId="0" fontId="0"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0" borderId="2" xfId="0" applyBorder="1" applyAlignment="1"/>
    <xf numFmtId="0" fontId="0" fillId="0" borderId="3" xfId="0" applyBorder="1" applyAlignment="1"/>
    <xf numFmtId="0" fontId="0" fillId="0" borderId="6" xfId="0" applyBorder="1" applyAlignment="1"/>
    <xf numFmtId="0" fontId="0" fillId="0" borderId="2" xfId="0" applyBorder="1"/>
    <xf numFmtId="165" fontId="0" fillId="11" borderId="1" xfId="0" applyNumberFormat="1" applyFill="1" applyBorder="1" applyAlignment="1" applyProtection="1">
      <alignment horizontal="right"/>
    </xf>
    <xf numFmtId="165" fontId="0" fillId="12" borderId="1" xfId="0" applyNumberFormat="1" applyFill="1" applyBorder="1" applyAlignment="1" applyProtection="1">
      <alignment horizontal="right"/>
      <protection locked="0"/>
    </xf>
    <xf numFmtId="165" fontId="0" fillId="5" borderId="1" xfId="0" applyNumberFormat="1" applyFill="1" applyBorder="1" applyAlignment="1" applyProtection="1">
      <alignment horizontal="right"/>
    </xf>
    <xf numFmtId="0" fontId="0" fillId="6" borderId="3" xfId="0" applyFill="1" applyBorder="1" applyAlignment="1"/>
    <xf numFmtId="0" fontId="0" fillId="6" borderId="6" xfId="0" applyFill="1" applyBorder="1" applyAlignment="1"/>
    <xf numFmtId="166" fontId="0" fillId="11" borderId="1" xfId="0" applyNumberFormat="1" applyFill="1" applyBorder="1" applyAlignment="1" applyProtection="1">
      <alignment horizontal="right"/>
    </xf>
    <xf numFmtId="0" fontId="15" fillId="6" borderId="2" xfId="0" applyFont="1" applyFill="1" applyBorder="1" applyAlignment="1">
      <alignment horizontal="left" vertical="center" wrapText="1" indent="1"/>
    </xf>
    <xf numFmtId="1" fontId="0" fillId="5"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20" fillId="0" borderId="1" xfId="0" applyFont="1" applyBorder="1"/>
    <xf numFmtId="0" fontId="0" fillId="8" borderId="1" xfId="0" applyFont="1" applyFill="1" applyBorder="1" applyAlignment="1">
      <alignment horizontal="center" vertical="center" wrapText="1"/>
    </xf>
    <xf numFmtId="0" fontId="13" fillId="9" borderId="2" xfId="2" applyFill="1" applyBorder="1" applyAlignment="1"/>
    <xf numFmtId="0" fontId="13" fillId="9" borderId="3" xfId="2" applyFill="1" applyBorder="1" applyAlignment="1">
      <alignment horizontal="right" vertical="center"/>
    </xf>
    <xf numFmtId="0" fontId="21" fillId="6" borderId="2" xfId="0" applyFont="1" applyFill="1" applyBorder="1" applyAlignment="1" applyProtection="1">
      <alignment horizontal="center" vertical="center" wrapText="1"/>
    </xf>
    <xf numFmtId="0" fontId="13" fillId="9" borderId="6" xfId="2" applyFill="1" applyBorder="1" applyAlignment="1">
      <alignment horizontal="right" vertical="center"/>
    </xf>
    <xf numFmtId="0" fontId="0" fillId="0" borderId="0" xfId="0" applyFont="1"/>
    <xf numFmtId="1" fontId="0" fillId="5" borderId="1" xfId="0" applyNumberFormat="1" applyFill="1" applyBorder="1" applyProtection="1">
      <protection hidden="1"/>
    </xf>
    <xf numFmtId="0" fontId="0" fillId="8"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8" borderId="1" xfId="0" applyNumberFormat="1" applyFont="1" applyFill="1" applyBorder="1" applyAlignment="1">
      <alignment horizontal="center" vertical="center" wrapText="1"/>
    </xf>
    <xf numFmtId="0" fontId="20" fillId="0" borderId="1" xfId="0" applyFont="1" applyBorder="1" applyAlignment="1">
      <alignment horizontal="right" wrapText="1"/>
    </xf>
    <xf numFmtId="0" fontId="13" fillId="9" borderId="6" xfId="2" applyFill="1" applyBorder="1" applyAlignment="1">
      <alignment horizontal="right"/>
    </xf>
    <xf numFmtId="0" fontId="15" fillId="6" borderId="2" xfId="0" applyFont="1" applyFill="1" applyBorder="1" applyAlignment="1">
      <alignment horizontal="left" vertical="center" indent="1"/>
    </xf>
    <xf numFmtId="49" fontId="15" fillId="6" borderId="2" xfId="0" applyNumberFormat="1" applyFont="1" applyFill="1" applyBorder="1" applyAlignment="1">
      <alignment horizontal="left" vertical="center" indent="1"/>
    </xf>
    <xf numFmtId="0" fontId="15" fillId="6" borderId="3" xfId="0" applyFont="1" applyFill="1" applyBorder="1" applyAlignment="1">
      <alignment horizontal="left" vertical="center" indent="1"/>
    </xf>
    <xf numFmtId="0" fontId="19"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5" borderId="1" xfId="0" applyNumberFormat="1" applyFill="1" applyBorder="1" applyProtection="1">
      <protection hidden="1"/>
    </xf>
    <xf numFmtId="167" fontId="0" fillId="5" borderId="1" xfId="0" applyNumberFormat="1" applyFill="1" applyBorder="1" applyProtection="1">
      <protection hidden="1"/>
    </xf>
    <xf numFmtId="165" fontId="19" fillId="5" borderId="1" xfId="0" applyNumberFormat="1" applyFont="1" applyFill="1" applyBorder="1" applyProtection="1">
      <protection hidden="1"/>
    </xf>
    <xf numFmtId="0" fontId="15" fillId="6" borderId="2" xfId="0" applyFont="1" applyFill="1" applyBorder="1" applyAlignment="1">
      <alignment horizontal="left" vertical="center" wrapText="1" indent="1"/>
    </xf>
    <xf numFmtId="0" fontId="15" fillId="6" borderId="3" xfId="0" applyFont="1" applyFill="1" applyBorder="1" applyAlignment="1">
      <alignment horizontal="left" vertical="center" wrapText="1" indent="1"/>
    </xf>
    <xf numFmtId="0" fontId="13" fillId="9" borderId="6" xfId="2"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15" fillId="6" borderId="2" xfId="0" applyFont="1" applyFill="1" applyBorder="1" applyAlignment="1">
      <alignment vertical="center"/>
    </xf>
    <xf numFmtId="0" fontId="15" fillId="6"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3" borderId="5" xfId="0" applyFill="1" applyBorder="1"/>
    <xf numFmtId="49" fontId="15" fillId="6" borderId="3" xfId="0" applyNumberFormat="1" applyFont="1" applyFill="1" applyBorder="1" applyAlignment="1">
      <alignment horizontal="left" vertical="center" indent="1"/>
    </xf>
    <xf numFmtId="0" fontId="0" fillId="0" borderId="2" xfId="0" applyBorder="1" applyAlignment="1" applyProtection="1"/>
    <xf numFmtId="0" fontId="0" fillId="0" borderId="3" xfId="0" applyBorder="1" applyAlignment="1" applyProtection="1"/>
    <xf numFmtId="0" fontId="0" fillId="0" borderId="6" xfId="0" applyBorder="1" applyAlignment="1" applyProtection="1"/>
    <xf numFmtId="0" fontId="0" fillId="0" borderId="4" xfId="0" applyBorder="1" applyProtection="1">
      <protection hidden="1"/>
    </xf>
    <xf numFmtId="0" fontId="0" fillId="0" borderId="3" xfId="0" applyBorder="1" applyAlignment="1" applyProtection="1">
      <protection hidden="1"/>
    </xf>
    <xf numFmtId="0" fontId="0" fillId="0" borderId="6" xfId="0" applyBorder="1" applyAlignment="1" applyProtection="1">
      <protection hidden="1"/>
    </xf>
    <xf numFmtId="166" fontId="0" fillId="5"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7" borderId="0" xfId="0" applyFill="1"/>
    <xf numFmtId="0" fontId="0" fillId="7" borderId="0" xfId="0" applyFill="1" applyProtection="1"/>
    <xf numFmtId="0" fontId="15" fillId="6" borderId="2" xfId="0" applyFont="1" applyFill="1" applyBorder="1" applyAlignment="1">
      <alignment horizontal="left" vertical="center" wrapText="1" indent="1"/>
    </xf>
    <xf numFmtId="4" fontId="0" fillId="6" borderId="6" xfId="0" applyNumberFormat="1" applyFill="1" applyBorder="1"/>
    <xf numFmtId="0" fontId="0" fillId="0" borderId="1" xfId="0" applyBorder="1" applyAlignment="1">
      <alignment horizontal="center" vertical="center"/>
    </xf>
    <xf numFmtId="0" fontId="0" fillId="0" borderId="19" xfId="0" applyBorder="1" applyAlignment="1" applyProtection="1">
      <alignment horizontal="center" vertical="center"/>
    </xf>
    <xf numFmtId="49" fontId="19"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4" borderId="20" xfId="0" applyFill="1" applyBorder="1" applyAlignment="1" applyProtection="1">
      <alignment horizontal="right" vertical="center"/>
      <protection hidden="1"/>
    </xf>
    <xf numFmtId="0" fontId="0" fillId="14" borderId="20" xfId="0" applyFill="1" applyBorder="1" applyProtection="1">
      <protection hidden="1"/>
    </xf>
    <xf numFmtId="49" fontId="0" fillId="0" borderId="21" xfId="0" applyNumberFormat="1" applyBorder="1" applyAlignment="1">
      <alignment horizontal="center" vertical="center"/>
    </xf>
    <xf numFmtId="49" fontId="19" fillId="0" borderId="22" xfId="0" applyNumberFormat="1" applyFont="1" applyBorder="1" applyAlignment="1">
      <alignment horizontal="center" vertical="center"/>
    </xf>
    <xf numFmtId="0" fontId="0" fillId="14"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4" borderId="21" xfId="0" applyFill="1" applyBorder="1" applyAlignment="1" applyProtection="1">
      <alignment horizontal="right" vertical="center"/>
      <protection hidden="1"/>
    </xf>
    <xf numFmtId="49" fontId="15" fillId="6" borderId="20" xfId="0" applyNumberFormat="1" applyFont="1" applyFill="1" applyBorder="1" applyAlignment="1">
      <alignment horizontal="center" vertical="center"/>
    </xf>
    <xf numFmtId="49" fontId="19" fillId="0" borderId="20" xfId="0" applyNumberFormat="1" applyFont="1" applyBorder="1"/>
    <xf numFmtId="49" fontId="15" fillId="6" borderId="7" xfId="0" applyNumberFormat="1" applyFont="1" applyFill="1" applyBorder="1" applyAlignment="1">
      <alignment horizontal="center" vertical="center"/>
    </xf>
    <xf numFmtId="49" fontId="19" fillId="0" borderId="23" xfId="0" applyNumberFormat="1" applyFont="1" applyBorder="1" applyAlignment="1">
      <alignment horizontal="center" vertical="center"/>
    </xf>
    <xf numFmtId="0" fontId="19" fillId="10" borderId="24" xfId="0" applyFont="1" applyFill="1" applyBorder="1" applyAlignment="1">
      <alignment vertical="center"/>
    </xf>
    <xf numFmtId="2" fontId="12" fillId="0" borderId="0" xfId="1" applyNumberFormat="1" applyFont="1"/>
    <xf numFmtId="2" fontId="19" fillId="10" borderId="24" xfId="1" applyNumberFormat="1" applyFont="1" applyFill="1" applyBorder="1" applyAlignment="1">
      <alignment vertical="center"/>
    </xf>
    <xf numFmtId="2" fontId="19" fillId="10" borderId="3" xfId="1" applyNumberFormat="1" applyFont="1" applyFill="1" applyBorder="1" applyAlignment="1">
      <alignment vertical="center"/>
    </xf>
    <xf numFmtId="0" fontId="18" fillId="9" borderId="2" xfId="2" applyFont="1" applyFill="1" applyBorder="1" applyAlignment="1" applyProtection="1">
      <alignment horizontal="center"/>
    </xf>
    <xf numFmtId="0" fontId="13" fillId="9" borderId="2" xfId="2" applyFill="1" applyBorder="1" applyAlignment="1">
      <alignment horizontal="right" vertical="center"/>
    </xf>
    <xf numFmtId="0" fontId="22" fillId="9" borderId="2" xfId="2" applyFont="1" applyFill="1" applyBorder="1" applyAlignment="1">
      <alignment horizontal="center" vertical="center"/>
    </xf>
    <xf numFmtId="0" fontId="13" fillId="9" borderId="2" xfId="2" applyFill="1" applyBorder="1" applyAlignment="1" applyProtection="1"/>
    <xf numFmtId="166" fontId="0" fillId="9" borderId="1" xfId="0" applyNumberFormat="1" applyFill="1" applyBorder="1" applyAlignment="1" applyProtection="1">
      <alignment horizontal="right"/>
    </xf>
    <xf numFmtId="0" fontId="19" fillId="7" borderId="25" xfId="0" applyFont="1" applyFill="1" applyBorder="1" applyAlignment="1">
      <alignment wrapText="1"/>
    </xf>
    <xf numFmtId="165" fontId="0" fillId="12" borderId="20" xfId="0" applyNumberFormat="1" applyFill="1" applyBorder="1" applyAlignment="1" applyProtection="1">
      <alignment horizontal="right"/>
      <protection locked="0"/>
    </xf>
    <xf numFmtId="165" fontId="0" fillId="14" borderId="20" xfId="0" applyNumberFormat="1" applyFill="1" applyBorder="1" applyProtection="1">
      <protection hidden="1"/>
    </xf>
    <xf numFmtId="166" fontId="0" fillId="14" borderId="20" xfId="0" applyNumberFormat="1" applyFill="1" applyBorder="1" applyProtection="1">
      <protection hidden="1"/>
    </xf>
    <xf numFmtId="165" fontId="0" fillId="14" borderId="21" xfId="0" applyNumberFormat="1" applyFill="1" applyBorder="1" applyProtection="1">
      <protection hidden="1"/>
    </xf>
    <xf numFmtId="166" fontId="0" fillId="14" borderId="21" xfId="0" applyNumberFormat="1" applyFill="1" applyBorder="1" applyProtection="1">
      <protection hidden="1"/>
    </xf>
    <xf numFmtId="166" fontId="0" fillId="11" borderId="1" xfId="0" applyNumberFormat="1" applyFill="1" applyBorder="1" applyProtection="1">
      <protection hidden="1"/>
    </xf>
    <xf numFmtId="166" fontId="0" fillId="14" borderId="1" xfId="0" applyNumberFormat="1" applyFill="1" applyBorder="1" applyProtection="1">
      <protection hidden="1"/>
    </xf>
    <xf numFmtId="166" fontId="0" fillId="14" borderId="22" xfId="0" applyNumberFormat="1" applyFill="1" applyBorder="1" applyProtection="1">
      <protection hidden="1"/>
    </xf>
    <xf numFmtId="2" fontId="0" fillId="8" borderId="1" xfId="0" applyNumberFormat="1" applyFont="1" applyFill="1" applyBorder="1" applyAlignment="1">
      <alignment horizontal="center" vertical="center" wrapText="1"/>
    </xf>
    <xf numFmtId="2" fontId="19" fillId="10" borderId="24" xfId="0" applyNumberFormat="1" applyFont="1" applyFill="1" applyBorder="1" applyAlignment="1">
      <alignment vertical="center"/>
    </xf>
    <xf numFmtId="2" fontId="0" fillId="5" borderId="1" xfId="0" applyNumberFormat="1" applyFill="1" applyBorder="1" applyProtection="1">
      <protection hidden="1"/>
    </xf>
    <xf numFmtId="2" fontId="19" fillId="10" borderId="3" xfId="0" applyNumberFormat="1" applyFont="1" applyFill="1" applyBorder="1" applyAlignment="1">
      <alignment vertical="center"/>
    </xf>
    <xf numFmtId="1" fontId="0" fillId="0" borderId="0" xfId="0" applyNumberFormat="1"/>
    <xf numFmtId="1" fontId="0" fillId="8" borderId="1" xfId="0" applyNumberFormat="1" applyFont="1" applyFill="1" applyBorder="1" applyAlignment="1">
      <alignment horizontal="center" vertical="center" wrapText="1"/>
    </xf>
    <xf numFmtId="1" fontId="19" fillId="10" borderId="24" xfId="0" applyNumberFormat="1" applyFont="1" applyFill="1" applyBorder="1" applyAlignment="1">
      <alignment vertical="center"/>
    </xf>
    <xf numFmtId="1" fontId="19" fillId="10" borderId="3" xfId="0" applyNumberFormat="1" applyFont="1" applyFill="1" applyBorder="1" applyAlignment="1">
      <alignment vertical="center"/>
    </xf>
    <xf numFmtId="164" fontId="12" fillId="0" borderId="1" xfId="1" applyFont="1" applyBorder="1" applyProtection="1">
      <protection locked="0"/>
    </xf>
    <xf numFmtId="0" fontId="0" fillId="7" borderId="20" xfId="0" applyFill="1" applyBorder="1" applyAlignment="1"/>
    <xf numFmtId="166" fontId="0" fillId="14"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9" fillId="5" borderId="20" xfId="0" applyNumberFormat="1" applyFont="1" applyFill="1" applyBorder="1" applyAlignment="1" applyProtection="1">
      <alignment horizontal="right"/>
      <protection hidden="1"/>
    </xf>
    <xf numFmtId="1" fontId="19" fillId="5" borderId="20" xfId="0" applyNumberFormat="1" applyFont="1" applyFill="1" applyBorder="1" applyAlignment="1" applyProtection="1">
      <alignment horizontal="right"/>
      <protection hidden="1"/>
    </xf>
    <xf numFmtId="166" fontId="0" fillId="11"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12" fillId="13" borderId="20" xfId="1" applyFont="1" applyFill="1" applyBorder="1" applyAlignment="1" applyProtection="1">
      <alignment horizontal="right"/>
      <protection hidden="1"/>
    </xf>
    <xf numFmtId="0" fontId="0" fillId="0" borderId="22" xfId="0" applyBorder="1"/>
    <xf numFmtId="0" fontId="0" fillId="14" borderId="1" xfId="0" applyFill="1" applyBorder="1" applyProtection="1">
      <protection hidden="1"/>
    </xf>
    <xf numFmtId="2" fontId="0" fillId="14" borderId="1" xfId="0" applyNumberFormat="1" applyFill="1" applyBorder="1" applyProtection="1">
      <protection hidden="1"/>
    </xf>
    <xf numFmtId="1" fontId="0" fillId="14" borderId="1" xfId="0" applyNumberFormat="1" applyFill="1" applyBorder="1" applyProtection="1">
      <protection hidden="1"/>
    </xf>
    <xf numFmtId="166" fontId="0" fillId="11" borderId="1" xfId="0" applyNumberFormat="1" applyFill="1" applyBorder="1"/>
    <xf numFmtId="49" fontId="19" fillId="0" borderId="8" xfId="0" applyNumberFormat="1" applyFont="1" applyBorder="1" applyAlignment="1">
      <alignment horizontal="center" vertical="center"/>
    </xf>
    <xf numFmtId="0" fontId="19" fillId="10" borderId="26" xfId="0" applyFont="1" applyFill="1" applyBorder="1" applyAlignment="1">
      <alignment vertical="center"/>
    </xf>
    <xf numFmtId="2" fontId="19" fillId="10" borderId="26" xfId="1" applyNumberFormat="1" applyFont="1" applyFill="1" applyBorder="1" applyAlignment="1">
      <alignment vertical="center"/>
    </xf>
    <xf numFmtId="2" fontId="19" fillId="10" borderId="26" xfId="0" applyNumberFormat="1" applyFont="1" applyFill="1" applyBorder="1" applyAlignment="1">
      <alignment vertical="center"/>
    </xf>
    <xf numFmtId="0" fontId="19" fillId="10" borderId="27" xfId="0" applyFont="1" applyFill="1" applyBorder="1" applyAlignment="1">
      <alignment vertical="center"/>
    </xf>
    <xf numFmtId="0" fontId="0" fillId="7" borderId="21" xfId="0" applyFill="1" applyBorder="1" applyAlignment="1"/>
    <xf numFmtId="0" fontId="19" fillId="7" borderId="28" xfId="0" applyFont="1" applyFill="1" applyBorder="1" applyAlignment="1">
      <alignment wrapText="1"/>
    </xf>
    <xf numFmtId="0" fontId="0" fillId="5" borderId="1" xfId="0" applyFill="1" applyBorder="1" applyAlignment="1" applyProtection="1">
      <protection hidden="1"/>
    </xf>
    <xf numFmtId="2" fontId="0" fillId="5" borderId="1" xfId="0" applyNumberFormat="1" applyFill="1" applyBorder="1" applyAlignment="1" applyProtection="1">
      <protection hidden="1"/>
    </xf>
    <xf numFmtId="166" fontId="0" fillId="11" borderId="1" xfId="0" applyNumberFormat="1" applyFill="1" applyBorder="1" applyAlignment="1"/>
    <xf numFmtId="0" fontId="13" fillId="9" borderId="2" xfId="2" applyFill="1" applyBorder="1" applyAlignment="1">
      <alignment horizontal="right"/>
    </xf>
    <xf numFmtId="166" fontId="12" fillId="14" borderId="20" xfId="1" applyNumberFormat="1" applyFont="1" applyFill="1" applyBorder="1" applyProtection="1">
      <protection hidden="1"/>
    </xf>
    <xf numFmtId="166" fontId="12" fillId="14" borderId="22" xfId="1" applyNumberFormat="1" applyFont="1" applyFill="1" applyBorder="1" applyProtection="1">
      <protection hidden="1"/>
    </xf>
    <xf numFmtId="166" fontId="12" fillId="11" borderId="1" xfId="1" applyNumberFormat="1" applyFont="1" applyFill="1" applyBorder="1" applyProtection="1">
      <protection hidden="1"/>
    </xf>
    <xf numFmtId="166" fontId="12" fillId="11" borderId="1" xfId="1" applyNumberFormat="1" applyFont="1" applyFill="1" applyBorder="1"/>
    <xf numFmtId="166" fontId="12" fillId="11" borderId="1" xfId="1" applyNumberFormat="1" applyFont="1" applyFill="1" applyBorder="1" applyAlignment="1"/>
    <xf numFmtId="166" fontId="12" fillId="13" borderId="20" xfId="1" applyNumberFormat="1" applyFont="1" applyFill="1" applyBorder="1" applyAlignment="1" applyProtection="1">
      <alignment horizontal="right"/>
      <protection hidden="1"/>
    </xf>
    <xf numFmtId="166" fontId="12" fillId="11" borderId="20" xfId="1" applyNumberFormat="1" applyFont="1" applyFill="1" applyBorder="1" applyAlignment="1">
      <alignment horizontal="right"/>
    </xf>
    <xf numFmtId="166" fontId="12" fillId="14" borderId="20" xfId="1" applyNumberFormat="1" applyFont="1" applyFill="1" applyBorder="1" applyAlignment="1" applyProtection="1">
      <alignment horizontal="right"/>
      <protection hidden="1"/>
    </xf>
    <xf numFmtId="166" fontId="12" fillId="11" borderId="1" xfId="1" applyNumberFormat="1" applyFont="1" applyFill="1" applyBorder="1" applyAlignment="1" applyProtection="1">
      <alignment horizontal="right"/>
      <protection hidden="1"/>
    </xf>
    <xf numFmtId="166" fontId="12" fillId="14" borderId="20" xfId="1" applyNumberFormat="1" applyFont="1" applyFill="1" applyBorder="1" applyAlignment="1" applyProtection="1">
      <alignment horizontal="right" vertical="center"/>
      <protection hidden="1"/>
    </xf>
    <xf numFmtId="166" fontId="12" fillId="5" borderId="1" xfId="1" applyNumberFormat="1" applyFont="1" applyFill="1" applyBorder="1" applyProtection="1">
      <protection hidden="1"/>
    </xf>
    <xf numFmtId="166" fontId="12" fillId="14" borderId="1" xfId="1" applyNumberFormat="1" applyFont="1" applyFill="1" applyBorder="1" applyAlignment="1" applyProtection="1">
      <alignment horizontal="right" vertical="center"/>
      <protection hidden="1"/>
    </xf>
    <xf numFmtId="166" fontId="12" fillId="14" borderId="22" xfId="1" applyNumberFormat="1" applyFont="1" applyFill="1" applyBorder="1" applyAlignment="1" applyProtection="1">
      <alignment horizontal="right" vertical="center"/>
      <protection hidden="1"/>
    </xf>
    <xf numFmtId="166" fontId="0" fillId="14" borderId="20" xfId="0" applyNumberFormat="1" applyFill="1" applyBorder="1" applyAlignment="1" applyProtection="1">
      <alignment horizontal="right"/>
      <protection hidden="1"/>
    </xf>
    <xf numFmtId="166" fontId="0" fillId="14" borderId="1" xfId="0" applyNumberFormat="1" applyFill="1" applyBorder="1" applyAlignment="1" applyProtection="1">
      <alignment horizontal="right"/>
      <protection hidden="1"/>
    </xf>
    <xf numFmtId="166" fontId="0" fillId="14" borderId="1" xfId="0" applyNumberFormat="1" applyFill="1" applyBorder="1" applyAlignment="1" applyProtection="1">
      <alignment horizontal="right" vertical="center"/>
      <protection hidden="1"/>
    </xf>
    <xf numFmtId="166" fontId="0" fillId="5" borderId="1" xfId="0" applyNumberFormat="1" applyFill="1" applyBorder="1" applyProtection="1">
      <protection hidden="1"/>
    </xf>
    <xf numFmtId="2" fontId="12" fillId="14" borderId="20" xfId="1" applyNumberFormat="1" applyFont="1" applyFill="1" applyBorder="1" applyProtection="1">
      <protection hidden="1"/>
    </xf>
    <xf numFmtId="1" fontId="0" fillId="14" borderId="22" xfId="0" applyNumberFormat="1" applyFill="1" applyBorder="1" applyAlignment="1" applyProtection="1">
      <alignment horizontal="right" vertical="center"/>
      <protection hidden="1"/>
    </xf>
    <xf numFmtId="1" fontId="0" fillId="14" borderId="20" xfId="0" applyNumberFormat="1" applyFill="1" applyBorder="1" applyAlignment="1" applyProtection="1">
      <alignment horizontal="right" vertical="center"/>
      <protection hidden="1"/>
    </xf>
    <xf numFmtId="1" fontId="0" fillId="5" borderId="1" xfId="0" applyNumberFormat="1" applyFill="1" applyBorder="1" applyAlignment="1" applyProtection="1">
      <alignment horizontal="right"/>
      <protection hidden="1"/>
    </xf>
    <xf numFmtId="1" fontId="0" fillId="5" borderId="1" xfId="0" applyNumberFormat="1" applyFill="1" applyBorder="1" applyAlignment="1" applyProtection="1">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7" borderId="5" xfId="0" applyFill="1" applyBorder="1" applyAlignment="1">
      <alignment horizontal="center"/>
    </xf>
    <xf numFmtId="0" fontId="0" fillId="0" borderId="6" xfId="0" applyBorder="1"/>
    <xf numFmtId="166" fontId="0" fillId="7" borderId="3" xfId="0" applyNumberFormat="1" applyFill="1" applyBorder="1" applyAlignment="1" applyProtection="1">
      <alignment horizontal="right"/>
    </xf>
    <xf numFmtId="0" fontId="0" fillId="7" borderId="3" xfId="0" applyFill="1" applyBorder="1" applyAlignment="1" applyProtection="1">
      <alignment horizontal="center"/>
    </xf>
    <xf numFmtId="0" fontId="0" fillId="7" borderId="6" xfId="0" applyFill="1" applyBorder="1" applyAlignment="1" applyProtection="1">
      <alignment horizontal="center"/>
    </xf>
    <xf numFmtId="0" fontId="0" fillId="12" borderId="0" xfId="0" applyFill="1" applyProtection="1"/>
    <xf numFmtId="0" fontId="0" fillId="0" borderId="6" xfId="0" applyBorder="1" applyProtection="1"/>
    <xf numFmtId="0" fontId="0" fillId="0" borderId="2" xfId="0" applyBorder="1" applyProtection="1"/>
    <xf numFmtId="0" fontId="0" fillId="0" borderId="3" xfId="0" applyBorder="1" applyProtection="1"/>
    <xf numFmtId="0" fontId="0" fillId="0" borderId="0" xfId="0" applyBorder="1" applyProtection="1"/>
    <xf numFmtId="166" fontId="0" fillId="12" borderId="1" xfId="0" applyNumberFormat="1" applyFill="1" applyBorder="1" applyAlignment="1" applyProtection="1">
      <alignment horizontal="right"/>
      <protection locked="0"/>
    </xf>
    <xf numFmtId="0" fontId="0" fillId="12" borderId="17" xfId="0" applyFill="1" applyBorder="1" applyAlignment="1" applyProtection="1">
      <alignment horizontal="center" vertical="center"/>
      <protection locked="0"/>
    </xf>
    <xf numFmtId="0" fontId="0" fillId="12" borderId="16" xfId="0" applyFill="1" applyBorder="1" applyAlignment="1" applyProtection="1">
      <alignment horizontal="center" vertical="center"/>
      <protection locked="0"/>
    </xf>
    <xf numFmtId="0" fontId="15" fillId="6" borderId="3" xfId="0" applyFont="1" applyFill="1" applyBorder="1" applyAlignment="1">
      <alignment horizontal="left" vertical="center" wrapText="1" indent="1"/>
    </xf>
    <xf numFmtId="1" fontId="12" fillId="14" borderId="20" xfId="1" applyNumberFormat="1" applyFont="1" applyFill="1" applyBorder="1" applyProtection="1">
      <protection hidden="1"/>
    </xf>
    <xf numFmtId="165" fontId="0" fillId="0" borderId="7" xfId="0" applyNumberFormat="1" applyBorder="1" applyAlignment="1" applyProtection="1">
      <alignment horizontal="right"/>
      <protection locked="0"/>
    </xf>
    <xf numFmtId="0" fontId="0" fillId="0" borderId="9" xfId="0" applyBorder="1"/>
    <xf numFmtId="0" fontId="13" fillId="9" borderId="3" xfId="2" applyFill="1" applyBorder="1" applyAlignment="1">
      <alignment horizontal="right" vertical="center" indent="1"/>
    </xf>
    <xf numFmtId="166" fontId="12" fillId="14" borderId="21" xfId="1" applyNumberFormat="1" applyFont="1" applyFill="1" applyBorder="1" applyProtection="1">
      <protection hidden="1"/>
    </xf>
    <xf numFmtId="165" fontId="0" fillId="14" borderId="20" xfId="0" applyNumberFormat="1" applyFill="1" applyBorder="1" applyAlignment="1" applyProtection="1">
      <alignment horizontal="right" vertical="center"/>
      <protection hidden="1"/>
    </xf>
    <xf numFmtId="166" fontId="12" fillId="14" borderId="20" xfId="1" applyNumberFormat="1" applyFont="1" applyFill="1" applyBorder="1"/>
    <xf numFmtId="166" fontId="0" fillId="14" borderId="20" xfId="0" applyNumberFormat="1" applyFill="1" applyBorder="1"/>
    <xf numFmtId="1" fontId="0" fillId="14" borderId="21" xfId="0" applyNumberFormat="1" applyFill="1" applyBorder="1" applyAlignment="1" applyProtection="1">
      <alignment horizontal="right" vertical="center"/>
      <protection hidden="1"/>
    </xf>
    <xf numFmtId="166" fontId="12" fillId="14" borderId="21" xfId="1" applyNumberFormat="1" applyFont="1" applyFill="1" applyBorder="1" applyAlignment="1" applyProtection="1">
      <alignment horizontal="right" vertical="center"/>
      <protection hidden="1"/>
    </xf>
    <xf numFmtId="166" fontId="0" fillId="14" borderId="21" xfId="0" applyNumberFormat="1" applyFill="1" applyBorder="1"/>
    <xf numFmtId="1" fontId="0" fillId="14" borderId="8" xfId="0" applyNumberFormat="1" applyFill="1" applyBorder="1" applyAlignment="1" applyProtection="1">
      <alignment horizontal="right"/>
      <protection hidden="1"/>
    </xf>
    <xf numFmtId="166" fontId="12" fillId="14" borderId="8" xfId="1" applyNumberFormat="1" applyFont="1" applyFill="1" applyBorder="1" applyAlignment="1"/>
    <xf numFmtId="0" fontId="0" fillId="14" borderId="8" xfId="0" applyFill="1" applyBorder="1" applyAlignment="1" applyProtection="1">
      <alignment horizontal="right" vertical="center"/>
      <protection hidden="1"/>
    </xf>
    <xf numFmtId="166" fontId="0" fillId="14" borderId="8" xfId="0" applyNumberFormat="1" applyFill="1" applyBorder="1"/>
    <xf numFmtId="1" fontId="0" fillId="14" borderId="20" xfId="0" applyNumberFormat="1" applyFill="1" applyBorder="1" applyAlignment="1" applyProtection="1">
      <alignment horizontal="right"/>
      <protection hidden="1"/>
    </xf>
    <xf numFmtId="166" fontId="12" fillId="14" borderId="20" xfId="1" applyNumberFormat="1" applyFont="1" applyFill="1" applyBorder="1" applyAlignment="1"/>
    <xf numFmtId="0" fontId="0" fillId="14" borderId="20" xfId="0" applyFill="1" applyBorder="1" applyAlignment="1" applyProtection="1">
      <alignment horizontal="right"/>
      <protection hidden="1"/>
    </xf>
    <xf numFmtId="166" fontId="0" fillId="14" borderId="20" xfId="0" applyNumberFormat="1" applyFill="1" applyBorder="1" applyAlignment="1"/>
    <xf numFmtId="1" fontId="0" fillId="14" borderId="21" xfId="0" applyNumberFormat="1" applyFill="1" applyBorder="1" applyAlignment="1" applyProtection="1">
      <alignment horizontal="right"/>
      <protection hidden="1"/>
    </xf>
    <xf numFmtId="166" fontId="12" fillId="14" borderId="21" xfId="1" applyNumberFormat="1" applyFont="1" applyFill="1" applyBorder="1" applyAlignment="1"/>
    <xf numFmtId="166" fontId="12" fillId="14" borderId="21" xfId="1" applyNumberFormat="1" applyFont="1" applyFill="1" applyBorder="1" applyAlignment="1" applyProtection="1">
      <alignment horizontal="right"/>
      <protection hidden="1"/>
    </xf>
    <xf numFmtId="166" fontId="0" fillId="14" borderId="21" xfId="0" applyNumberFormat="1" applyFill="1" applyBorder="1" applyAlignment="1"/>
    <xf numFmtId="166" fontId="0" fillId="14" borderId="21" xfId="0" applyNumberFormat="1" applyFill="1" applyBorder="1" applyAlignment="1" applyProtection="1">
      <alignment horizontal="right"/>
      <protection hidden="1"/>
    </xf>
    <xf numFmtId="166" fontId="12" fillId="14" borderId="20" xfId="1" applyNumberFormat="1" applyFont="1" applyFill="1" applyBorder="1" applyAlignment="1">
      <alignment horizontal="right"/>
    </xf>
    <xf numFmtId="166" fontId="0" fillId="5" borderId="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5" borderId="1" xfId="0" applyNumberFormat="1" applyFill="1" applyBorder="1" applyAlignment="1" applyProtection="1">
      <alignment horizontal="right"/>
      <protection hidden="1"/>
    </xf>
    <xf numFmtId="0" fontId="13" fillId="0" borderId="29" xfId="2" applyBorder="1" applyAlignment="1">
      <alignment vertical="center"/>
    </xf>
    <xf numFmtId="0" fontId="13" fillId="10" borderId="6" xfId="2" applyFill="1" applyBorder="1" applyAlignment="1">
      <alignment horizontal="left" vertical="center" wrapText="1" indent="1"/>
    </xf>
    <xf numFmtId="0" fontId="19" fillId="10" borderId="10" xfId="0" applyFont="1" applyFill="1" applyBorder="1" applyAlignment="1">
      <alignment vertical="center"/>
    </xf>
    <xf numFmtId="0" fontId="13" fillId="0" borderId="30" xfId="2" applyBorder="1" applyAlignment="1">
      <alignment horizontal="left" vertical="center" indent="1"/>
    </xf>
    <xf numFmtId="0" fontId="13" fillId="0" borderId="31" xfId="2" applyBorder="1" applyAlignment="1">
      <alignment horizontal="left" vertical="center" indent="1"/>
    </xf>
    <xf numFmtId="0" fontId="13" fillId="0" borderId="32" xfId="2" applyBorder="1" applyAlignment="1">
      <alignment horizontal="left" vertical="center" indent="1"/>
    </xf>
    <xf numFmtId="0" fontId="13" fillId="0" borderId="0" xfId="2" applyAlignment="1">
      <alignment horizontal="left" vertical="center" wrapText="1" indent="1"/>
    </xf>
    <xf numFmtId="0" fontId="13" fillId="0" borderId="0" xfId="2" applyAlignment="1">
      <alignment horizontal="left" vertical="center" indent="1"/>
    </xf>
    <xf numFmtId="0" fontId="19" fillId="10" borderId="11" xfId="0" applyFont="1" applyFill="1" applyBorder="1" applyAlignment="1">
      <alignment vertical="center"/>
    </xf>
    <xf numFmtId="0" fontId="13" fillId="0" borderId="33" xfId="2" applyBorder="1" applyAlignment="1">
      <alignment horizontal="left" vertical="center" wrapText="1" indent="1"/>
    </xf>
    <xf numFmtId="0" fontId="13" fillId="0" borderId="34" xfId="2" applyBorder="1" applyAlignment="1">
      <alignment horizontal="left" wrapText="1" indent="1"/>
    </xf>
    <xf numFmtId="0" fontId="13" fillId="0" borderId="34" xfId="2" applyBorder="1" applyAlignment="1">
      <alignment horizontal="left" vertical="center" indent="1"/>
    </xf>
    <xf numFmtId="0" fontId="13" fillId="0" borderId="34" xfId="2" applyBorder="1" applyAlignment="1">
      <alignment horizontal="left" vertical="center" wrapText="1" indent="1"/>
    </xf>
    <xf numFmtId="0" fontId="13" fillId="0" borderId="35" xfId="2" applyBorder="1" applyAlignment="1">
      <alignment horizontal="left" vertical="center" indent="1"/>
    </xf>
    <xf numFmtId="0" fontId="13" fillId="0" borderId="33" xfId="2" applyBorder="1" applyAlignment="1">
      <alignment horizontal="left" vertical="center" indent="1"/>
    </xf>
    <xf numFmtId="0" fontId="13" fillId="10" borderId="0" xfId="2" applyFill="1" applyAlignment="1">
      <alignment horizontal="left" vertical="center" wrapText="1" indent="1"/>
    </xf>
    <xf numFmtId="0" fontId="0" fillId="0" borderId="36" xfId="0" applyBorder="1"/>
    <xf numFmtId="0" fontId="13" fillId="0" borderId="36" xfId="2" applyBorder="1" applyAlignment="1">
      <alignment horizontal="left" vertical="center" indent="1"/>
    </xf>
    <xf numFmtId="0" fontId="0" fillId="15" borderId="0" xfId="0" applyFill="1" applyProtection="1"/>
    <xf numFmtId="0" fontId="0" fillId="12" borderId="0" xfId="0" applyFill="1" applyProtection="1">
      <protection locked="0"/>
    </xf>
    <xf numFmtId="166" fontId="12" fillId="14" borderId="21" xfId="1" applyNumberFormat="1" applyFont="1" applyFill="1" applyBorder="1"/>
    <xf numFmtId="0" fontId="0" fillId="0" borderId="1" xfId="0" applyBorder="1" applyAlignment="1" applyProtection="1">
      <alignment wrapText="1"/>
      <protection locked="0"/>
    </xf>
    <xf numFmtId="0" fontId="13" fillId="0" borderId="6" xfId="2" applyBorder="1" applyAlignment="1">
      <alignment horizontal="right" vertical="center"/>
    </xf>
    <xf numFmtId="166" fontId="0" fillId="14" borderId="22" xfId="0" applyNumberFormat="1" applyFill="1" applyBorder="1" applyAlignment="1" applyProtection="1">
      <alignment horizontal="right"/>
      <protection hidden="1"/>
    </xf>
    <xf numFmtId="0" fontId="19" fillId="8" borderId="37" xfId="0" applyFont="1" applyFill="1" applyBorder="1" applyAlignment="1">
      <alignment vertical="center"/>
    </xf>
    <xf numFmtId="0" fontId="19" fillId="0" borderId="3" xfId="0" applyFont="1" applyBorder="1" applyAlignment="1">
      <alignment vertical="center"/>
    </xf>
    <xf numFmtId="0" fontId="19" fillId="0" borderId="3" xfId="0" applyFont="1" applyBorder="1" applyAlignment="1">
      <alignment horizontal="left" vertical="center"/>
    </xf>
    <xf numFmtId="0" fontId="14" fillId="0" borderId="0" xfId="3" applyAlignment="1" applyProtection="1"/>
    <xf numFmtId="49" fontId="3" fillId="2" borderId="1" xfId="5" applyNumberFormat="1" applyFont="1" applyFill="1" applyBorder="1" applyAlignment="1">
      <alignment horizontal="center" vertical="center" wrapText="1"/>
    </xf>
    <xf numFmtId="0" fontId="7" fillId="3" borderId="0" xfId="5" applyFont="1" applyFill="1" applyBorder="1" applyAlignment="1">
      <alignment vertical="center" wrapText="1"/>
    </xf>
    <xf numFmtId="0" fontId="14" fillId="3" borderId="0" xfId="3" applyFill="1" applyBorder="1" applyAlignment="1" applyProtection="1">
      <alignment vertical="center" wrapText="1"/>
    </xf>
    <xf numFmtId="0" fontId="6" fillId="3" borderId="1" xfId="4" applyFont="1" applyFill="1" applyBorder="1" applyAlignment="1">
      <alignment horizontal="center" vertical="center" wrapText="1"/>
    </xf>
    <xf numFmtId="0" fontId="6" fillId="3" borderId="0" xfId="4" applyFont="1" applyFill="1" applyBorder="1" applyAlignment="1">
      <alignment horizontal="justify" vertical="center" wrapText="1"/>
    </xf>
    <xf numFmtId="0" fontId="14" fillId="3" borderId="0" xfId="3" applyFill="1" applyBorder="1" applyAlignment="1" applyProtection="1">
      <alignment horizontal="justify" vertical="center" wrapText="1"/>
    </xf>
    <xf numFmtId="0" fontId="13" fillId="3" borderId="6" xfId="2" applyFill="1" applyBorder="1" applyAlignment="1" applyProtection="1">
      <alignment vertical="center" wrapText="1"/>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xf>
    <xf numFmtId="166" fontId="0" fillId="7" borderId="1" xfId="0" applyNumberFormat="1" applyFill="1" applyBorder="1" applyAlignment="1" applyProtection="1">
      <alignment horizontal="right"/>
      <protection locked="0"/>
    </xf>
    <xf numFmtId="165" fontId="0" fillId="7" borderId="1" xfId="0" applyNumberFormat="1" applyFill="1" applyBorder="1" applyAlignment="1" applyProtection="1">
      <alignment horizontal="right"/>
      <protection locked="0"/>
    </xf>
    <xf numFmtId="0" fontId="15" fillId="6" borderId="2" xfId="0" applyFont="1" applyFill="1" applyBorder="1" applyAlignment="1">
      <alignment vertical="center" wrapText="1"/>
    </xf>
    <xf numFmtId="0" fontId="17" fillId="7" borderId="0" xfId="0" applyFont="1" applyFill="1" applyBorder="1" applyAlignment="1" applyProtection="1">
      <alignment horizontal="center" vertical="center"/>
    </xf>
    <xf numFmtId="0" fontId="0" fillId="0" borderId="16" xfId="0" applyFont="1" applyBorder="1" applyAlignment="1" applyProtection="1">
      <alignment horizontal="left" vertical="center" indent="2"/>
    </xf>
    <xf numFmtId="165" fontId="0" fillId="0" borderId="1" xfId="0" applyNumberFormat="1" applyBorder="1" applyAlignment="1" applyProtection="1">
      <alignment horizontal="center" vertical="center"/>
    </xf>
    <xf numFmtId="165" fontId="0" fillId="7" borderId="1" xfId="0" applyNumberFormat="1" applyFill="1" applyBorder="1" applyAlignment="1" applyProtection="1">
      <alignment horizontal="center" vertical="center"/>
    </xf>
    <xf numFmtId="165" fontId="0" fillId="12" borderId="1" xfId="0" applyNumberFormat="1" applyFill="1" applyBorder="1" applyAlignment="1" applyProtection="1">
      <alignment horizontal="center" vertical="center"/>
    </xf>
    <xf numFmtId="166" fontId="0" fillId="14" borderId="1" xfId="0" applyNumberFormat="1" applyFill="1" applyBorder="1" applyAlignment="1" applyProtection="1">
      <alignment horizontal="right"/>
    </xf>
    <xf numFmtId="166" fontId="19" fillId="5" borderId="1" xfId="0" applyNumberFormat="1" applyFont="1" applyFill="1" applyBorder="1" applyProtection="1">
      <protection hidden="1"/>
    </xf>
    <xf numFmtId="2" fontId="12" fillId="5" borderId="1" xfId="1" applyNumberFormat="1" applyFont="1" applyFill="1" applyBorder="1" applyProtection="1">
      <protection hidden="1"/>
    </xf>
    <xf numFmtId="2" fontId="12" fillId="14" borderId="20" xfId="1" applyNumberFormat="1" applyFont="1" applyFill="1" applyBorder="1" applyProtection="1">
      <protection locked="0"/>
    </xf>
    <xf numFmtId="0" fontId="0" fillId="15" borderId="1" xfId="0" applyFill="1" applyBorder="1" applyAlignment="1" applyProtection="1">
      <alignment horizontal="left"/>
    </xf>
    <xf numFmtId="0" fontId="23" fillId="0" borderId="0" xfId="0" applyFont="1" applyAlignment="1">
      <alignment horizontal="right"/>
    </xf>
    <xf numFmtId="0" fontId="23" fillId="0" borderId="0" xfId="0" applyFont="1"/>
    <xf numFmtId="166" fontId="12" fillId="11" borderId="20" xfId="1" applyNumberFormat="1" applyFont="1" applyFill="1" applyBorder="1" applyAlignment="1" applyProtection="1">
      <alignment horizontal="right"/>
      <protection hidden="1"/>
    </xf>
    <xf numFmtId="164" fontId="12" fillId="11" borderId="20" xfId="1" applyFont="1" applyFill="1" applyBorder="1" applyAlignment="1" applyProtection="1">
      <alignment horizontal="right"/>
      <protection hidden="1"/>
    </xf>
    <xf numFmtId="165" fontId="19" fillId="11" borderId="1" xfId="0" applyNumberFormat="1" applyFont="1" applyFill="1" applyBorder="1" applyProtection="1">
      <protection hidden="1"/>
    </xf>
    <xf numFmtId="49" fontId="0" fillId="12" borderId="16" xfId="0" applyNumberFormat="1" applyFill="1" applyBorder="1" applyAlignment="1" applyProtection="1">
      <alignment horizontal="center" vertical="center"/>
      <protection locked="0"/>
    </xf>
    <xf numFmtId="1" fontId="0" fillId="12" borderId="20" xfId="0" applyNumberFormat="1" applyFill="1" applyBorder="1" applyAlignment="1" applyProtection="1">
      <alignment horizontal="right"/>
      <protection locked="0"/>
    </xf>
    <xf numFmtId="0" fontId="24" fillId="0" borderId="2" xfId="0" applyFont="1" applyBorder="1" applyAlignment="1"/>
    <xf numFmtId="0" fontId="24" fillId="0" borderId="3" xfId="0" applyFont="1" applyBorder="1" applyAlignment="1"/>
    <xf numFmtId="0" fontId="24" fillId="0" borderId="6" xfId="0" applyFont="1" applyBorder="1" applyAlignment="1"/>
    <xf numFmtId="0" fontId="24" fillId="0" borderId="0" xfId="0" applyFont="1"/>
    <xf numFmtId="0" fontId="25" fillId="6" borderId="3" xfId="0" applyFont="1" applyFill="1" applyBorder="1" applyAlignment="1">
      <alignment vertical="center" wrapText="1"/>
    </xf>
    <xf numFmtId="0" fontId="25" fillId="6" borderId="6"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5" fontId="0" fillId="0" borderId="1" xfId="0" applyNumberFormat="1" applyFont="1" applyBorder="1" applyAlignment="1" applyProtection="1">
      <alignment horizontal="right"/>
      <protection locked="0"/>
    </xf>
    <xf numFmtId="165" fontId="0" fillId="12"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xf>
    <xf numFmtId="165" fontId="0" fillId="11" borderId="1" xfId="0" applyNumberFormat="1" applyFont="1" applyFill="1" applyBorder="1" applyAlignment="1" applyProtection="1">
      <alignment horizontal="right"/>
    </xf>
    <xf numFmtId="166" fontId="0" fillId="5" borderId="1" xfId="0" applyNumberFormat="1" applyFont="1" applyFill="1" applyBorder="1" applyAlignment="1" applyProtection="1">
      <alignment horizontal="right"/>
    </xf>
    <xf numFmtId="166" fontId="0" fillId="7" borderId="1" xfId="0" applyNumberFormat="1" applyFont="1" applyFill="1" applyBorder="1" applyAlignment="1" applyProtection="1">
      <alignment horizontal="right"/>
      <protection locked="0"/>
    </xf>
    <xf numFmtId="166" fontId="0" fillId="12" borderId="1" xfId="0" applyNumberFormat="1" applyFont="1" applyFill="1" applyBorder="1" applyAlignment="1" applyProtection="1">
      <alignment horizontal="right"/>
      <protection locked="0"/>
    </xf>
    <xf numFmtId="166" fontId="0" fillId="11" borderId="1" xfId="0" applyNumberFormat="1" applyFont="1" applyFill="1" applyBorder="1" applyAlignment="1" applyProtection="1">
      <alignment horizontal="right"/>
    </xf>
    <xf numFmtId="165" fontId="0" fillId="5" borderId="1" xfId="0" applyNumberFormat="1" applyFont="1" applyFill="1" applyBorder="1" applyAlignment="1" applyProtection="1">
      <alignment horizontal="right"/>
    </xf>
    <xf numFmtId="165" fontId="0" fillId="0" borderId="1" xfId="0" applyNumberFormat="1" applyFont="1" applyBorder="1" applyAlignment="1" applyProtection="1">
      <alignment horizontal="center" vertical="center"/>
    </xf>
    <xf numFmtId="164" fontId="12" fillId="13" borderId="7" xfId="1" applyFont="1" applyFill="1" applyBorder="1" applyAlignment="1" applyProtection="1">
      <alignment horizontal="right"/>
      <protection hidden="1"/>
    </xf>
    <xf numFmtId="164" fontId="12" fillId="13" borderId="12" xfId="1" applyFont="1" applyFill="1" applyBorder="1" applyAlignment="1" applyProtection="1">
      <alignment horizontal="right"/>
      <protection hidden="1"/>
    </xf>
    <xf numFmtId="164" fontId="12" fillId="13" borderId="10" xfId="1" applyFont="1" applyFill="1" applyBorder="1" applyAlignment="1" applyProtection="1">
      <alignment horizontal="right"/>
      <protection hidden="1"/>
    </xf>
    <xf numFmtId="164" fontId="12" fillId="13" borderId="13" xfId="1" applyFont="1" applyFill="1" applyBorder="1" applyAlignment="1" applyProtection="1">
      <alignment horizontal="right"/>
      <protection hidden="1"/>
    </xf>
    <xf numFmtId="164" fontId="12" fillId="13" borderId="11" xfId="1" applyFont="1" applyFill="1" applyBorder="1" applyAlignment="1" applyProtection="1">
      <alignment horizontal="right"/>
      <protection hidden="1"/>
    </xf>
    <xf numFmtId="164" fontId="12" fillId="13" borderId="14" xfId="1" applyFont="1" applyFill="1" applyBorder="1" applyAlignment="1" applyProtection="1">
      <alignment horizontal="right"/>
      <protection hidden="1"/>
    </xf>
    <xf numFmtId="164" fontId="12" fillId="13" borderId="4" xfId="1" applyFont="1" applyFill="1" applyBorder="1" applyAlignment="1" applyProtection="1">
      <alignment horizontal="right"/>
      <protection hidden="1"/>
    </xf>
    <xf numFmtId="164" fontId="12" fillId="13" borderId="9" xfId="1" applyFont="1" applyFill="1" applyBorder="1" applyAlignment="1" applyProtection="1">
      <alignment horizontal="right"/>
      <protection hidden="1"/>
    </xf>
    <xf numFmtId="165" fontId="0" fillId="12" borderId="20" xfId="0" applyNumberFormat="1" applyFill="1" applyBorder="1" applyAlignment="1" applyProtection="1">
      <alignment horizontal="right"/>
      <protection locked="0" hidden="1"/>
    </xf>
    <xf numFmtId="0" fontId="15" fillId="6" borderId="25" xfId="0" applyFont="1" applyFill="1" applyBorder="1" applyAlignment="1">
      <alignment vertical="center" wrapText="1"/>
    </xf>
    <xf numFmtId="0" fontId="15" fillId="6" borderId="38" xfId="0" applyFont="1" applyFill="1" applyBorder="1" applyAlignment="1">
      <alignment vertical="center" wrapText="1"/>
    </xf>
    <xf numFmtId="0" fontId="0" fillId="12" borderId="16" xfId="0" applyFont="1" applyFill="1" applyBorder="1" applyAlignment="1" applyProtection="1">
      <alignment horizontal="center" vertical="center"/>
      <protection locked="0"/>
    </xf>
    <xf numFmtId="0" fontId="26" fillId="6" borderId="1" xfId="0" applyFont="1" applyFill="1" applyBorder="1" applyAlignment="1" applyProtection="1">
      <alignment horizontal="center" vertical="center" wrapText="1"/>
    </xf>
    <xf numFmtId="0" fontId="0" fillId="13" borderId="2" xfId="0" applyFill="1" applyBorder="1" applyProtection="1"/>
    <xf numFmtId="0" fontId="0" fillId="13" borderId="6" xfId="0" applyFill="1" applyBorder="1" applyProtection="1"/>
    <xf numFmtId="0" fontId="0" fillId="12" borderId="39" xfId="0" applyFill="1" applyBorder="1" applyAlignment="1" applyProtection="1">
      <alignment horizontal="center" vertical="center"/>
      <protection locked="0"/>
    </xf>
    <xf numFmtId="0" fontId="27" fillId="16" borderId="0" xfId="0" applyFont="1" applyFill="1" applyAlignment="1">
      <alignment horizontal="center" vertical="center"/>
    </xf>
    <xf numFmtId="165" fontId="0" fillId="0" borderId="1" xfId="0" applyNumberFormat="1" applyBorder="1" applyAlignment="1" applyProtection="1">
      <alignment horizontal="center" vertical="center"/>
      <protection locked="0"/>
    </xf>
    <xf numFmtId="165" fontId="0" fillId="12" borderId="1" xfId="0" applyNumberFormat="1" applyFill="1" applyBorder="1" applyAlignment="1" applyProtection="1">
      <alignment horizontal="center" vertical="center"/>
      <protection locked="0"/>
    </xf>
    <xf numFmtId="165" fontId="0" fillId="7" borderId="1" xfId="0" applyNumberFormat="1"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0" fontId="0" fillId="0" borderId="17"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0" fillId="0" borderId="19"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21" fillId="6" borderId="2" xfId="0" applyFont="1" applyFill="1" applyBorder="1" applyAlignment="1" applyProtection="1">
      <alignment horizontal="center" vertical="center"/>
    </xf>
    <xf numFmtId="0" fontId="27" fillId="17" borderId="0" xfId="0" applyFont="1" applyFill="1" applyAlignment="1"/>
    <xf numFmtId="0" fontId="0" fillId="0" borderId="1" xfId="0" applyBorder="1" applyAlignment="1" applyProtection="1">
      <alignment horizontal="center"/>
      <protection locked="0"/>
    </xf>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19" fillId="0" borderId="0" xfId="0" applyFont="1"/>
    <xf numFmtId="0" fontId="33" fillId="0" borderId="0" xfId="0" applyFont="1"/>
    <xf numFmtId="0" fontId="34" fillId="0" borderId="0" xfId="0" applyFont="1"/>
    <xf numFmtId="0" fontId="35" fillId="0" borderId="0" xfId="0" applyFont="1"/>
    <xf numFmtId="166" fontId="0" fillId="14" borderId="8" xfId="0" applyNumberFormat="1" applyFill="1" applyBorder="1" applyAlignment="1" applyProtection="1">
      <alignment horizontal="right"/>
      <protection hidden="1"/>
    </xf>
    <xf numFmtId="1" fontId="0" fillId="14" borderId="20" xfId="0" applyNumberFormat="1" applyFill="1" applyBorder="1" applyProtection="1">
      <protection hidden="1"/>
    </xf>
    <xf numFmtId="1" fontId="0" fillId="14" borderId="21" xfId="0" applyNumberFormat="1" applyFill="1" applyBorder="1" applyProtection="1">
      <protection hidden="1"/>
    </xf>
    <xf numFmtId="1" fontId="0" fillId="11" borderId="1" xfId="0" applyNumberFormat="1" applyFill="1" applyBorder="1" applyProtection="1">
      <protection hidden="1"/>
    </xf>
    <xf numFmtId="1" fontId="15" fillId="6" borderId="38" xfId="0" applyNumberFormat="1" applyFont="1" applyFill="1" applyBorder="1" applyAlignment="1">
      <alignment vertical="center" wrapText="1"/>
    </xf>
    <xf numFmtId="1" fontId="19" fillId="10" borderId="26" xfId="0" applyNumberFormat="1" applyFont="1" applyFill="1" applyBorder="1" applyAlignment="1">
      <alignment vertical="center"/>
    </xf>
    <xf numFmtId="1" fontId="0" fillId="0" borderId="36" xfId="0" applyNumberFormat="1" applyBorder="1"/>
    <xf numFmtId="1" fontId="19" fillId="8" borderId="37" xfId="0" applyNumberFormat="1" applyFont="1" applyFill="1" applyBorder="1" applyAlignment="1">
      <alignment vertical="center"/>
    </xf>
    <xf numFmtId="1" fontId="0" fillId="14" borderId="8" xfId="0" applyNumberFormat="1" applyFill="1" applyBorder="1" applyAlignment="1" applyProtection="1">
      <alignment horizontal="right" vertical="center"/>
      <protection hidden="1"/>
    </xf>
    <xf numFmtId="1" fontId="0" fillId="14" borderId="1" xfId="0" applyNumberFormat="1" applyFill="1" applyBorder="1" applyAlignment="1" applyProtection="1">
      <alignment horizontal="right"/>
      <protection hidden="1"/>
    </xf>
    <xf numFmtId="1" fontId="19" fillId="8" borderId="40" xfId="0" applyNumberFormat="1" applyFont="1" applyFill="1" applyBorder="1" applyAlignment="1">
      <alignment vertical="center"/>
    </xf>
    <xf numFmtId="1" fontId="15" fillId="6" borderId="7" xfId="0" applyNumberFormat="1" applyFont="1" applyFill="1" applyBorder="1" applyAlignment="1">
      <alignment horizontal="center" vertical="center"/>
    </xf>
    <xf numFmtId="1" fontId="19" fillId="10" borderId="41" xfId="0" applyNumberFormat="1" applyFont="1" applyFill="1" applyBorder="1" applyAlignment="1">
      <alignment vertical="center"/>
    </xf>
    <xf numFmtId="1" fontId="19" fillId="10" borderId="6" xfId="0" applyNumberFormat="1" applyFont="1" applyFill="1" applyBorder="1" applyAlignment="1">
      <alignment vertical="center"/>
    </xf>
    <xf numFmtId="1" fontId="15" fillId="6" borderId="29" xfId="0" applyNumberFormat="1" applyFont="1" applyFill="1" applyBorder="1" applyAlignment="1">
      <alignment horizontal="center" vertical="center"/>
    </xf>
    <xf numFmtId="1" fontId="19" fillId="10" borderId="22" xfId="0" applyNumberFormat="1" applyFont="1" applyFill="1" applyBorder="1" applyAlignment="1">
      <alignment vertical="center"/>
    </xf>
    <xf numFmtId="1" fontId="0" fillId="0" borderId="42" xfId="0" applyNumberFormat="1" applyBorder="1"/>
    <xf numFmtId="1" fontId="0" fillId="0" borderId="27" xfId="0" applyNumberFormat="1" applyBorder="1"/>
    <xf numFmtId="1" fontId="36" fillId="6" borderId="38" xfId="0" applyNumberFormat="1" applyFont="1" applyFill="1" applyBorder="1" applyAlignment="1">
      <alignment vertical="center"/>
    </xf>
    <xf numFmtId="2" fontId="0" fillId="8" borderId="1" xfId="0" applyNumberFormat="1" applyFill="1" applyBorder="1" applyAlignment="1">
      <alignment horizontal="center" vertical="center" wrapText="1"/>
    </xf>
    <xf numFmtId="2" fontId="19" fillId="5" borderId="1" xfId="0" applyNumberFormat="1" applyFont="1" applyFill="1" applyBorder="1" applyProtection="1">
      <protection hidden="1"/>
    </xf>
    <xf numFmtId="49" fontId="0" fillId="12" borderId="1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8" borderId="1" xfId="0" applyFill="1" applyBorder="1" applyAlignment="1">
      <alignment vertical="center" wrapText="1"/>
    </xf>
    <xf numFmtId="0" fontId="15" fillId="18" borderId="2" xfId="0" applyFont="1" applyFill="1" applyBorder="1" applyAlignment="1">
      <alignment horizontal="left" vertical="center" indent="1"/>
    </xf>
    <xf numFmtId="0" fontId="0" fillId="18" borderId="0" xfId="0" applyFill="1"/>
    <xf numFmtId="0" fontId="0" fillId="18" borderId="2" xfId="0" applyFill="1" applyBorder="1"/>
    <xf numFmtId="0" fontId="0" fillId="18" borderId="6" xfId="0" applyFill="1" applyBorder="1"/>
    <xf numFmtId="0" fontId="37" fillId="0" borderId="0" xfId="0" applyFont="1"/>
    <xf numFmtId="0" fontId="37" fillId="0" borderId="43" xfId="0" applyFont="1" applyBorder="1" applyProtection="1">
      <protection locked="0"/>
    </xf>
    <xf numFmtId="0" fontId="37" fillId="0" borderId="1" xfId="0" applyFont="1" applyBorder="1" applyAlignment="1" applyProtection="1">
      <protection locked="0"/>
    </xf>
    <xf numFmtId="0" fontId="0" fillId="8"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8" borderId="1" xfId="0" applyFont="1" applyFill="1" applyBorder="1" applyAlignment="1">
      <alignment wrapText="1"/>
    </xf>
    <xf numFmtId="49" fontId="0" fillId="0" borderId="1" xfId="0" applyNumberFormat="1" applyBorder="1" applyProtection="1">
      <protection locked="0"/>
    </xf>
    <xf numFmtId="0" fontId="0" fillId="12" borderId="44" xfId="0" applyFill="1" applyBorder="1" applyAlignment="1" applyProtection="1">
      <alignment horizontal="center" vertical="center"/>
      <protection locked="0"/>
    </xf>
    <xf numFmtId="0" fontId="0" fillId="12" borderId="12" xfId="0" applyFill="1" applyBorder="1" applyAlignment="1" applyProtection="1">
      <alignment horizontal="center" vertical="center"/>
      <protection locked="0"/>
    </xf>
    <xf numFmtId="49" fontId="0" fillId="15" borderId="19" xfId="0" applyNumberFormat="1" applyFill="1" applyBorder="1" applyAlignment="1" applyProtection="1">
      <alignment horizontal="center" vertical="center"/>
    </xf>
    <xf numFmtId="0" fontId="0" fillId="14" borderId="17" xfId="0" applyFill="1" applyBorder="1" applyAlignment="1" applyProtection="1">
      <alignment horizontal="center" vertical="center"/>
    </xf>
    <xf numFmtId="0" fontId="0" fillId="14" borderId="16" xfId="0" applyFill="1" applyBorder="1" applyAlignment="1" applyProtection="1">
      <alignment horizontal="center" vertical="center"/>
    </xf>
    <xf numFmtId="0" fontId="0" fillId="14" borderId="19" xfId="0" applyFill="1" applyBorder="1" applyAlignment="1" applyProtection="1">
      <alignment horizontal="center" vertical="center"/>
    </xf>
    <xf numFmtId="0" fontId="0" fillId="14" borderId="39" xfId="0" applyFill="1" applyBorder="1" applyAlignment="1" applyProtection="1">
      <alignment horizontal="center" vertical="center"/>
    </xf>
    <xf numFmtId="0" fontId="0" fillId="14" borderId="44" xfId="0" applyFill="1" applyBorder="1" applyAlignment="1" applyProtection="1">
      <alignment horizontal="center" vertical="center"/>
    </xf>
    <xf numFmtId="0" fontId="0" fillId="14" borderId="45" xfId="0" applyFill="1" applyBorder="1" applyAlignment="1" applyProtection="1">
      <alignment horizontal="center" vertical="center"/>
    </xf>
    <xf numFmtId="165" fontId="0" fillId="14" borderId="1" xfId="0" applyNumberFormat="1" applyFill="1" applyBorder="1" applyAlignment="1" applyProtection="1">
      <alignment horizontal="right"/>
    </xf>
    <xf numFmtId="0" fontId="0" fillId="12" borderId="1" xfId="0" applyFill="1" applyBorder="1" applyAlignment="1" applyProtection="1">
      <alignment wrapText="1"/>
      <protection locked="0"/>
    </xf>
    <xf numFmtId="0" fontId="0" fillId="12" borderId="1" xfId="0" applyFill="1" applyBorder="1" applyAlignment="1" applyProtection="1">
      <alignment horizontal="right"/>
      <protection locked="0"/>
    </xf>
    <xf numFmtId="0" fontId="0" fillId="15" borderId="1" xfId="0" applyFill="1" applyBorder="1" applyAlignment="1" applyProtection="1">
      <alignment horizontal="right"/>
    </xf>
    <xf numFmtId="0" fontId="0" fillId="12" borderId="1" xfId="0" applyFill="1" applyBorder="1" applyAlignment="1" applyProtection="1">
      <alignment horizontal="left"/>
      <protection locked="0"/>
    </xf>
    <xf numFmtId="165" fontId="0" fillId="15" borderId="1" xfId="0" applyNumberFormat="1" applyFill="1" applyBorder="1" applyAlignment="1" applyProtection="1">
      <alignment horizontal="right"/>
    </xf>
    <xf numFmtId="165" fontId="0" fillId="14" borderId="1" xfId="0" applyNumberFormat="1" applyFill="1" applyBorder="1" applyAlignment="1" applyProtection="1">
      <alignment horizontal="right"/>
      <protection hidden="1"/>
    </xf>
    <xf numFmtId="0" fontId="6" fillId="2" borderId="1" xfId="4" applyFont="1" applyFill="1" applyBorder="1" applyAlignment="1">
      <alignment horizontal="justify" vertical="center"/>
    </xf>
    <xf numFmtId="0" fontId="9" fillId="4" borderId="2" xfId="4" applyFont="1" applyFill="1" applyBorder="1" applyAlignment="1">
      <alignment horizontal="center" vertical="center" wrapText="1"/>
    </xf>
    <xf numFmtId="0" fontId="9" fillId="4" borderId="3" xfId="4" applyFont="1" applyFill="1" applyBorder="1" applyAlignment="1">
      <alignment horizontal="center" vertical="center" wrapText="1"/>
    </xf>
    <xf numFmtId="0" fontId="9" fillId="4" borderId="6" xfId="4" applyFont="1" applyFill="1" applyBorder="1" applyAlignment="1">
      <alignment horizontal="center" vertical="center" wrapText="1"/>
    </xf>
    <xf numFmtId="0" fontId="10" fillId="2" borderId="10" xfId="4" applyFont="1" applyFill="1" applyBorder="1" applyAlignment="1">
      <alignment horizontal="justify" vertical="top" wrapText="1"/>
    </xf>
    <xf numFmtId="0" fontId="10" fillId="2" borderId="15" xfId="4" applyFont="1" applyFill="1" applyBorder="1" applyAlignment="1">
      <alignment horizontal="justify" vertical="top" wrapText="1"/>
    </xf>
    <xf numFmtId="0" fontId="10" fillId="2" borderId="13" xfId="4" applyFont="1" applyFill="1" applyBorder="1" applyAlignment="1">
      <alignment horizontal="justify" vertical="top" wrapText="1"/>
    </xf>
    <xf numFmtId="0" fontId="10" fillId="2" borderId="10" xfId="4" applyFont="1" applyFill="1" applyBorder="1" applyAlignment="1">
      <alignment horizontal="justify" vertical="center" wrapText="1"/>
    </xf>
    <xf numFmtId="0" fontId="10" fillId="2" borderId="15" xfId="4" applyFont="1" applyFill="1" applyBorder="1" applyAlignment="1">
      <alignment horizontal="justify" vertical="center" wrapText="1"/>
    </xf>
    <xf numFmtId="0" fontId="10" fillId="2" borderId="13" xfId="4" applyFont="1" applyFill="1" applyBorder="1" applyAlignment="1">
      <alignment horizontal="justify" vertical="center" wrapText="1"/>
    </xf>
    <xf numFmtId="0" fontId="6" fillId="2" borderId="11" xfId="4" applyFont="1" applyFill="1" applyBorder="1" applyAlignment="1">
      <alignment horizontal="justify" vertical="center" wrapText="1"/>
    </xf>
    <xf numFmtId="0" fontId="6" fillId="2" borderId="0" xfId="4" applyFont="1" applyFill="1" applyBorder="1" applyAlignment="1">
      <alignment horizontal="justify" vertical="center" wrapText="1"/>
    </xf>
    <xf numFmtId="0" fontId="6" fillId="2" borderId="14" xfId="4" applyFont="1" applyFill="1" applyBorder="1" applyAlignment="1">
      <alignment horizontal="justify" vertical="center" wrapText="1"/>
    </xf>
    <xf numFmtId="0" fontId="6" fillId="2" borderId="10" xfId="4" applyFont="1" applyFill="1" applyBorder="1" applyAlignment="1">
      <alignment horizontal="justify" vertical="center" wrapText="1"/>
    </xf>
    <xf numFmtId="0" fontId="6" fillId="2" borderId="15" xfId="4" applyFont="1" applyFill="1" applyBorder="1" applyAlignment="1">
      <alignment horizontal="justify" vertical="center" wrapText="1"/>
    </xf>
    <xf numFmtId="0" fontId="6" fillId="2" borderId="13" xfId="4" applyFont="1" applyFill="1" applyBorder="1" applyAlignment="1">
      <alignment horizontal="justify" vertical="center" wrapText="1"/>
    </xf>
    <xf numFmtId="0" fontId="9" fillId="4" borderId="2" xfId="4" applyFont="1" applyFill="1" applyBorder="1" applyAlignment="1">
      <alignment horizontal="center" vertical="center"/>
    </xf>
    <xf numFmtId="0" fontId="9" fillId="4" borderId="3" xfId="4" applyFont="1" applyFill="1" applyBorder="1" applyAlignment="1">
      <alignment horizontal="center" vertical="center"/>
    </xf>
    <xf numFmtId="0" fontId="9" fillId="4" borderId="6" xfId="4" applyFont="1" applyFill="1" applyBorder="1" applyAlignment="1">
      <alignment horizontal="center" vertical="center"/>
    </xf>
    <xf numFmtId="0" fontId="6" fillId="3" borderId="1" xfId="4" applyNumberFormat="1" applyFont="1" applyFill="1" applyBorder="1" applyAlignment="1">
      <alignment horizontal="justify" vertical="center"/>
    </xf>
    <xf numFmtId="0" fontId="6" fillId="2" borderId="1" xfId="4" applyFont="1" applyFill="1" applyBorder="1" applyAlignment="1">
      <alignment horizontal="justify" vertical="center" wrapText="1"/>
    </xf>
    <xf numFmtId="0" fontId="6" fillId="3" borderId="1" xfId="4" applyNumberFormat="1" applyFont="1" applyFill="1" applyBorder="1" applyAlignment="1">
      <alignment horizontal="justify" vertical="center" wrapText="1"/>
    </xf>
    <xf numFmtId="0" fontId="6" fillId="3" borderId="11" xfId="4" applyNumberFormat="1" applyFont="1" applyFill="1" applyBorder="1" applyAlignment="1">
      <alignment horizontal="justify" vertical="center"/>
    </xf>
    <xf numFmtId="0" fontId="6" fillId="3" borderId="0" xfId="4" applyNumberFormat="1" applyFont="1" applyFill="1" applyBorder="1" applyAlignment="1">
      <alignment horizontal="justify" vertical="center"/>
    </xf>
    <xf numFmtId="0" fontId="6" fillId="3" borderId="14" xfId="4" applyNumberFormat="1" applyFont="1" applyFill="1" applyBorder="1" applyAlignment="1">
      <alignment horizontal="justify" vertical="center"/>
    </xf>
    <xf numFmtId="0" fontId="2" fillId="4" borderId="2" xfId="5" applyFont="1" applyFill="1" applyBorder="1" applyAlignment="1">
      <alignment vertical="center" wrapText="1"/>
    </xf>
    <xf numFmtId="0" fontId="2" fillId="4" borderId="3" xfId="5" applyFont="1" applyFill="1" applyBorder="1" applyAlignment="1">
      <alignment vertical="center" wrapText="1"/>
    </xf>
    <xf numFmtId="0" fontId="2" fillId="4" borderId="6" xfId="5" applyFont="1" applyFill="1" applyBorder="1" applyAlignment="1">
      <alignment vertical="center" wrapText="1"/>
    </xf>
    <xf numFmtId="0" fontId="13" fillId="0" borderId="2" xfId="2" applyBorder="1" applyAlignment="1" applyProtection="1">
      <alignment vertical="center"/>
    </xf>
    <xf numFmtId="0" fontId="13" fillId="0" borderId="3" xfId="2" applyBorder="1" applyAlignment="1" applyProtection="1"/>
    <xf numFmtId="0" fontId="13" fillId="0" borderId="6" xfId="2" applyBorder="1" applyAlignment="1" applyProtection="1"/>
    <xf numFmtId="0" fontId="13" fillId="0" borderId="3" xfId="2" applyBorder="1" applyAlignment="1" applyProtection="1">
      <alignment vertical="center"/>
    </xf>
    <xf numFmtId="0" fontId="13" fillId="0" borderId="6" xfId="2" applyBorder="1" applyAlignment="1" applyProtection="1">
      <alignment vertical="center"/>
    </xf>
    <xf numFmtId="0" fontId="4" fillId="4" borderId="2" xfId="5" applyFont="1" applyFill="1" applyBorder="1" applyAlignment="1">
      <alignment horizontal="center" vertical="center" wrapText="1"/>
    </xf>
    <xf numFmtId="0" fontId="5" fillId="4" borderId="3" xfId="5" applyFont="1" applyFill="1" applyBorder="1" applyAlignment="1">
      <alignment horizontal="center" vertical="center" wrapText="1"/>
    </xf>
    <xf numFmtId="0" fontId="5" fillId="4" borderId="6" xfId="5" applyFont="1" applyFill="1" applyBorder="1" applyAlignment="1">
      <alignment horizontal="center" vertical="center" wrapText="1"/>
    </xf>
    <xf numFmtId="0" fontId="6" fillId="3" borderId="7" xfId="5" applyNumberFormat="1" applyFont="1" applyFill="1" applyBorder="1" applyAlignment="1">
      <alignment horizontal="justify" vertical="center" wrapText="1"/>
    </xf>
    <xf numFmtId="0" fontId="6" fillId="3" borderId="12" xfId="5" applyNumberFormat="1" applyFont="1" applyFill="1" applyBorder="1" applyAlignment="1">
      <alignment horizontal="justify" vertical="center" wrapText="1"/>
    </xf>
    <xf numFmtId="0" fontId="6" fillId="2" borderId="0" xfId="4" applyFont="1" applyFill="1" applyBorder="1" applyAlignment="1">
      <alignment horizontal="justify" vertical="center"/>
    </xf>
    <xf numFmtId="0" fontId="6" fillId="2" borderId="14" xfId="4" applyFont="1" applyFill="1" applyBorder="1" applyAlignment="1">
      <alignment horizontal="justify" vertical="center"/>
    </xf>
    <xf numFmtId="0" fontId="6" fillId="2" borderId="11" xfId="4" applyFont="1" applyFill="1" applyBorder="1" applyAlignment="1">
      <alignment horizontal="left" vertical="center" wrapText="1"/>
    </xf>
    <xf numFmtId="0" fontId="6" fillId="2" borderId="0" xfId="4" applyFont="1" applyFill="1" applyBorder="1" applyAlignment="1">
      <alignment horizontal="left" vertical="center" wrapText="1"/>
    </xf>
    <xf numFmtId="0" fontId="6" fillId="2" borderId="14" xfId="4" applyFont="1" applyFill="1" applyBorder="1" applyAlignment="1">
      <alignment horizontal="left" vertical="center" wrapText="1"/>
    </xf>
    <xf numFmtId="0" fontId="6" fillId="3" borderId="4" xfId="4" applyFont="1" applyFill="1" applyBorder="1" applyAlignment="1">
      <alignment horizontal="justify" vertical="center" wrapText="1"/>
    </xf>
    <xf numFmtId="0" fontId="6" fillId="3" borderId="5" xfId="4" applyFont="1" applyFill="1" applyBorder="1" applyAlignment="1">
      <alignment horizontal="justify" vertical="center" wrapText="1"/>
    </xf>
    <xf numFmtId="0" fontId="6" fillId="3" borderId="9" xfId="4" applyFont="1" applyFill="1" applyBorder="1" applyAlignment="1">
      <alignment horizontal="justify" vertical="center" wrapText="1"/>
    </xf>
    <xf numFmtId="0" fontId="6" fillId="2" borderId="2" xfId="4" applyFont="1" applyFill="1" applyBorder="1" applyAlignment="1">
      <alignment horizontal="justify" vertical="center" wrapText="1"/>
    </xf>
    <xf numFmtId="0" fontId="6" fillId="2" borderId="3" xfId="4" applyFont="1" applyFill="1" applyBorder="1" applyAlignment="1">
      <alignment horizontal="justify" vertical="center" wrapText="1"/>
    </xf>
    <xf numFmtId="0" fontId="6" fillId="2" borderId="6" xfId="4" applyFont="1" applyFill="1" applyBorder="1" applyAlignment="1">
      <alignment horizontal="justify" vertical="center" wrapText="1"/>
    </xf>
    <xf numFmtId="0" fontId="6" fillId="3" borderId="2" xfId="4" applyFont="1" applyFill="1" applyBorder="1" applyAlignment="1">
      <alignment horizontal="left" vertical="center"/>
    </xf>
    <xf numFmtId="0" fontId="6" fillId="3" borderId="3" xfId="4" applyFont="1" applyFill="1" applyBorder="1" applyAlignment="1">
      <alignment horizontal="left" vertical="center"/>
    </xf>
    <xf numFmtId="0" fontId="10" fillId="2" borderId="2" xfId="4" applyFont="1" applyFill="1" applyBorder="1" applyAlignment="1">
      <alignment horizontal="justify" vertical="top" wrapText="1"/>
    </xf>
    <xf numFmtId="0" fontId="10" fillId="2" borderId="3" xfId="4" applyFont="1" applyFill="1" applyBorder="1" applyAlignment="1">
      <alignment horizontal="justify" vertical="top" wrapText="1"/>
    </xf>
    <xf numFmtId="0" fontId="10" fillId="2" borderId="6" xfId="4" applyFont="1" applyFill="1" applyBorder="1" applyAlignment="1">
      <alignment horizontal="justify" vertical="top" wrapText="1"/>
    </xf>
    <xf numFmtId="0" fontId="39" fillId="7" borderId="0" xfId="0" applyFont="1" applyFill="1" applyBorder="1" applyAlignment="1" applyProtection="1">
      <alignment horizontal="center"/>
    </xf>
    <xf numFmtId="0" fontId="17" fillId="6" borderId="2" xfId="0" applyFont="1" applyFill="1" applyBorder="1" applyAlignment="1" applyProtection="1">
      <alignment horizontal="center" vertical="center"/>
    </xf>
    <xf numFmtId="0" fontId="17" fillId="6" borderId="6" xfId="0" applyFont="1" applyFill="1" applyBorder="1" applyAlignment="1" applyProtection="1">
      <alignment horizontal="center" vertical="center"/>
    </xf>
    <xf numFmtId="0" fontId="0" fillId="13" borderId="2" xfId="0" applyFill="1" applyBorder="1" applyAlignment="1" applyProtection="1">
      <alignment horizontal="center"/>
    </xf>
    <xf numFmtId="0" fontId="0" fillId="13" borderId="3" xfId="0" applyFill="1" applyBorder="1" applyAlignment="1" applyProtection="1">
      <alignment horizontal="center"/>
    </xf>
    <xf numFmtId="0" fontId="0" fillId="13" borderId="6" xfId="0" applyFill="1" applyBorder="1" applyAlignment="1" applyProtection="1">
      <alignment horizontal="center"/>
    </xf>
    <xf numFmtId="0" fontId="15" fillId="6" borderId="2"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6" xfId="0" applyFill="1" applyBorder="1" applyAlignment="1">
      <alignment horizontal="center" vertical="center"/>
    </xf>
    <xf numFmtId="0" fontId="0" fillId="8" borderId="1" xfId="0"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12" xfId="0" applyFill="1" applyBorder="1" applyAlignment="1">
      <alignment horizontal="center" vertical="center" wrapText="1"/>
    </xf>
    <xf numFmtId="0" fontId="15" fillId="5" borderId="2"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0" fillId="8" borderId="2" xfId="0" applyFill="1" applyBorder="1" applyAlignment="1">
      <alignment horizontal="center" vertical="center" wrapText="1"/>
    </xf>
    <xf numFmtId="0" fontId="0" fillId="8" borderId="6" xfId="0" applyFill="1" applyBorder="1" applyAlignment="1">
      <alignment horizontal="center" vertical="center" wrapText="1"/>
    </xf>
    <xf numFmtId="4" fontId="0" fillId="8" borderId="37" xfId="0" applyNumberFormat="1" applyFill="1" applyBorder="1" applyAlignment="1" applyProtection="1">
      <alignment horizontal="center" vertical="center"/>
    </xf>
    <xf numFmtId="4" fontId="0" fillId="8" borderId="46" xfId="0" applyNumberFormat="1" applyFill="1" applyBorder="1" applyAlignment="1" applyProtection="1">
      <alignment horizontal="center" vertical="center"/>
    </xf>
    <xf numFmtId="0" fontId="15" fillId="8" borderId="40" xfId="0" applyFont="1" applyFill="1" applyBorder="1" applyAlignment="1">
      <alignment horizontal="right" vertical="center" indent="2"/>
    </xf>
    <xf numFmtId="0" fontId="15" fillId="8" borderId="37" xfId="0" applyFont="1" applyFill="1" applyBorder="1" applyAlignment="1">
      <alignment horizontal="right" vertical="center" indent="2"/>
    </xf>
    <xf numFmtId="0" fontId="15" fillId="8" borderId="46" xfId="0" applyFont="1" applyFill="1" applyBorder="1" applyAlignment="1">
      <alignment horizontal="right" vertical="center" indent="2"/>
    </xf>
    <xf numFmtId="0" fontId="19" fillId="12" borderId="40" xfId="0" applyFont="1" applyFill="1" applyBorder="1" applyAlignment="1">
      <alignment horizontal="center" vertical="center"/>
    </xf>
    <xf numFmtId="0" fontId="19" fillId="7" borderId="46" xfId="0" applyFont="1" applyFill="1" applyBorder="1" applyAlignment="1">
      <alignment horizontal="center" vertical="center"/>
    </xf>
    <xf numFmtId="0" fontId="19" fillId="7" borderId="40" xfId="0" applyFont="1" applyFill="1" applyBorder="1" applyAlignment="1">
      <alignment horizontal="center" vertical="center"/>
    </xf>
    <xf numFmtId="1" fontId="0" fillId="8" borderId="1" xfId="0" applyNumberFormat="1" applyFont="1" applyFill="1" applyBorder="1" applyAlignment="1">
      <alignment horizontal="center" vertical="center" wrapText="1"/>
    </xf>
    <xf numFmtId="0" fontId="0" fillId="8" borderId="1" xfId="0" applyFont="1" applyFill="1" applyBorder="1" applyAlignment="1">
      <alignment horizontal="center" vertical="center" wrapText="1"/>
    </xf>
    <xf numFmtId="0" fontId="15" fillId="6" borderId="7" xfId="0" applyFont="1" applyFill="1" applyBorder="1" applyAlignment="1">
      <alignment horizontal="left" vertical="center" wrapText="1" indent="2"/>
    </xf>
    <xf numFmtId="0" fontId="19" fillId="8" borderId="1" xfId="0" applyFont="1" applyFill="1" applyBorder="1" applyAlignment="1">
      <alignment horizontal="right"/>
    </xf>
    <xf numFmtId="0" fontId="19" fillId="8" borderId="1" xfId="0" applyFont="1" applyFill="1" applyBorder="1" applyAlignment="1">
      <alignment horizontal="right" wrapText="1"/>
    </xf>
    <xf numFmtId="2" fontId="12" fillId="8" borderId="1" xfId="1" applyNumberFormat="1" applyFont="1" applyFill="1" applyBorder="1" applyAlignment="1">
      <alignment horizontal="center" vertical="center" wrapText="1"/>
    </xf>
    <xf numFmtId="0" fontId="0" fillId="8" borderId="2"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6" xfId="0" applyFont="1" applyFill="1" applyBorder="1" applyAlignment="1">
      <alignment horizontal="center" vertical="center"/>
    </xf>
    <xf numFmtId="0" fontId="0" fillId="8" borderId="7" xfId="0" applyFont="1" applyFill="1" applyBorder="1" applyAlignment="1">
      <alignment horizontal="center" vertical="center"/>
    </xf>
    <xf numFmtId="0" fontId="0" fillId="8" borderId="8" xfId="0" applyFont="1" applyFill="1" applyBorder="1" applyAlignment="1">
      <alignment horizontal="center" vertical="center"/>
    </xf>
    <xf numFmtId="0" fontId="0" fillId="8" borderId="12" xfId="0" applyFont="1" applyFill="1" applyBorder="1" applyAlignment="1">
      <alignment horizontal="center" vertical="center"/>
    </xf>
    <xf numFmtId="1" fontId="0" fillId="8" borderId="7" xfId="0" applyNumberFormat="1" applyFont="1" applyFill="1" applyBorder="1" applyAlignment="1">
      <alignment horizontal="center" vertical="center" wrapText="1"/>
    </xf>
    <xf numFmtId="1" fontId="0" fillId="8" borderId="8" xfId="0" applyNumberFormat="1" applyFont="1" applyFill="1" applyBorder="1" applyAlignment="1">
      <alignment horizontal="center" vertical="center" wrapText="1"/>
    </xf>
    <xf numFmtId="1" fontId="0" fillId="8" borderId="12" xfId="0" applyNumberFormat="1" applyFont="1" applyFill="1" applyBorder="1" applyAlignment="1">
      <alignment horizontal="center" vertical="center" wrapText="1"/>
    </xf>
    <xf numFmtId="0" fontId="19" fillId="10" borderId="21" xfId="0" applyFont="1" applyFill="1" applyBorder="1" applyAlignment="1">
      <alignment horizontal="left" vertical="center"/>
    </xf>
    <xf numFmtId="0" fontId="0" fillId="0" borderId="20" xfId="0" applyBorder="1" applyAlignment="1">
      <alignment horizontal="left"/>
    </xf>
    <xf numFmtId="0" fontId="0" fillId="13" borderId="47" xfId="0" applyFill="1" applyBorder="1" applyAlignment="1" applyProtection="1">
      <alignment horizontal="right"/>
      <protection hidden="1"/>
    </xf>
    <xf numFmtId="0" fontId="0" fillId="13" borderId="48" xfId="0" applyFill="1" applyBorder="1" applyAlignment="1" applyProtection="1">
      <alignment horizontal="right"/>
      <protection hidden="1"/>
    </xf>
    <xf numFmtId="0" fontId="0" fillId="13" borderId="11" xfId="0" applyFill="1" applyBorder="1" applyAlignment="1" applyProtection="1">
      <alignment horizontal="right"/>
      <protection hidden="1"/>
    </xf>
    <xf numFmtId="0" fontId="0" fillId="13" borderId="14" xfId="0" applyFill="1" applyBorder="1" applyAlignment="1" applyProtection="1">
      <alignment horizontal="right"/>
      <protection hidden="1"/>
    </xf>
    <xf numFmtId="0" fontId="0" fillId="13" borderId="28" xfId="0" applyFill="1" applyBorder="1" applyAlignment="1" applyProtection="1">
      <alignment horizontal="right"/>
      <protection hidden="1"/>
    </xf>
    <xf numFmtId="0" fontId="0" fillId="13" borderId="27" xfId="0" applyFill="1" applyBorder="1" applyAlignment="1" applyProtection="1">
      <alignment horizontal="right"/>
      <protection hidden="1"/>
    </xf>
    <xf numFmtId="0" fontId="0" fillId="8" borderId="10"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9" xfId="0" applyFont="1" applyFill="1" applyBorder="1" applyAlignment="1">
      <alignment horizontal="center" vertical="center" wrapText="1"/>
    </xf>
    <xf numFmtId="2" fontId="0" fillId="8" borderId="1" xfId="0" applyNumberFormat="1" applyFont="1" applyFill="1" applyBorder="1" applyAlignment="1">
      <alignment horizontal="center" vertical="center" wrapText="1"/>
    </xf>
    <xf numFmtId="1" fontId="0" fillId="8" borderId="1" xfId="0" applyNumberFormat="1" applyFill="1" applyBorder="1" applyAlignment="1">
      <alignment horizontal="center" vertical="center" wrapText="1"/>
    </xf>
    <xf numFmtId="0" fontId="19" fillId="8" borderId="20" xfId="0" applyFont="1" applyFill="1" applyBorder="1" applyAlignment="1">
      <alignment horizontal="right"/>
    </xf>
    <xf numFmtId="0" fontId="15" fillId="6" borderId="25" xfId="0" applyFont="1" applyFill="1" applyBorder="1" applyAlignment="1">
      <alignment horizontal="left" vertical="center" wrapText="1"/>
    </xf>
    <xf numFmtId="0" fontId="15" fillId="6" borderId="38" xfId="0" applyFont="1" applyFill="1" applyBorder="1" applyAlignment="1">
      <alignment horizontal="left" vertical="center" wrapText="1"/>
    </xf>
    <xf numFmtId="0" fontId="15" fillId="6" borderId="29" xfId="0" applyFont="1" applyFill="1" applyBorder="1" applyAlignment="1">
      <alignment horizontal="left" vertical="center" wrapText="1"/>
    </xf>
    <xf numFmtId="0" fontId="19" fillId="8" borderId="20" xfId="0" applyFont="1" applyFill="1" applyBorder="1" applyAlignment="1">
      <alignment horizontal="right" wrapText="1"/>
    </xf>
    <xf numFmtId="1" fontId="0" fillId="13" borderId="47" xfId="0" applyNumberFormat="1" applyFill="1" applyBorder="1" applyAlignment="1" applyProtection="1">
      <alignment horizontal="center" vertical="center"/>
      <protection hidden="1"/>
    </xf>
    <xf numFmtId="1" fontId="0" fillId="13" borderId="48" xfId="0" applyNumberFormat="1" applyFill="1" applyBorder="1" applyAlignment="1" applyProtection="1">
      <alignment horizontal="center" vertical="center"/>
      <protection hidden="1"/>
    </xf>
    <xf numFmtId="1" fontId="0" fillId="13" borderId="11" xfId="0" applyNumberFormat="1" applyFill="1" applyBorder="1" applyAlignment="1" applyProtection="1">
      <alignment horizontal="center" vertical="center"/>
      <protection hidden="1"/>
    </xf>
    <xf numFmtId="1" fontId="0" fillId="13" borderId="14" xfId="0" applyNumberFormat="1" applyFill="1" applyBorder="1" applyAlignment="1" applyProtection="1">
      <alignment horizontal="center" vertical="center"/>
      <protection hidden="1"/>
    </xf>
    <xf numFmtId="1" fontId="0" fillId="13" borderId="28" xfId="0" applyNumberFormat="1" applyFill="1" applyBorder="1" applyAlignment="1" applyProtection="1">
      <alignment horizontal="center" vertical="center"/>
      <protection hidden="1"/>
    </xf>
    <xf numFmtId="1" fontId="0" fillId="13" borderId="27" xfId="0" applyNumberFormat="1" applyFill="1" applyBorder="1" applyAlignment="1" applyProtection="1">
      <alignment horizontal="center" vertical="center"/>
      <protection hidden="1"/>
    </xf>
    <xf numFmtId="0" fontId="0" fillId="8" borderId="7"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8" fillId="8" borderId="1" xfId="0" applyFont="1" applyFill="1" applyBorder="1" applyAlignment="1">
      <alignment horizontal="center" vertical="center" wrapText="1"/>
    </xf>
    <xf numFmtId="0" fontId="0" fillId="18" borderId="3" xfId="0" applyFill="1" applyBorder="1" applyAlignment="1">
      <alignment horizontal="center"/>
    </xf>
    <xf numFmtId="0" fontId="38" fillId="8" borderId="7" xfId="0" applyFont="1" applyFill="1" applyBorder="1" applyAlignment="1">
      <alignment horizontal="center" vertical="center" wrapText="1"/>
    </xf>
    <xf numFmtId="0" fontId="38" fillId="8" borderId="12"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 xfId="0" applyFill="1" applyBorder="1" applyAlignment="1">
      <alignment vertical="center" wrapText="1"/>
    </xf>
    <xf numFmtId="0" fontId="15" fillId="6" borderId="2" xfId="0" applyFont="1" applyFill="1" applyBorder="1" applyAlignment="1">
      <alignment horizontal="left" vertical="center" wrapText="1" indent="1"/>
    </xf>
    <xf numFmtId="0" fontId="15" fillId="6" borderId="3" xfId="0" applyFont="1" applyFill="1" applyBorder="1" applyAlignment="1">
      <alignment horizontal="left" vertical="center" wrapText="1" indent="1"/>
    </xf>
    <xf numFmtId="0" fontId="0" fillId="19" borderId="7" xfId="0" applyFont="1" applyFill="1" applyBorder="1" applyAlignment="1">
      <alignment horizontal="center" vertical="center" wrapText="1"/>
    </xf>
    <xf numFmtId="0" fontId="0" fillId="19" borderId="8" xfId="0" applyFont="1" applyFill="1" applyBorder="1" applyAlignment="1">
      <alignment horizontal="center" vertical="center" wrapText="1"/>
    </xf>
    <xf numFmtId="0" fontId="0" fillId="19" borderId="12" xfId="0" applyFont="1" applyFill="1" applyBorder="1" applyAlignment="1">
      <alignment horizontal="center" vertical="center" wrapText="1"/>
    </xf>
    <xf numFmtId="0" fontId="0" fillId="0" borderId="8" xfId="0" applyBorder="1"/>
    <xf numFmtId="0" fontId="0" fillId="0" borderId="12" xfId="0" applyBorder="1"/>
    <xf numFmtId="0" fontId="0" fillId="0" borderId="8" xfId="0" applyBorder="1" applyAlignment="1">
      <alignment horizontal="center"/>
    </xf>
    <xf numFmtId="0" fontId="0" fillId="0" borderId="12" xfId="0" applyBorder="1" applyAlignment="1">
      <alignment horizontal="center"/>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0" fillId="19" borderId="7" xfId="0" applyFill="1" applyBorder="1" applyAlignment="1" applyProtection="1">
      <alignment horizontal="center" vertical="center" wrapText="1"/>
      <protection locked="0"/>
    </xf>
    <xf numFmtId="0" fontId="0" fillId="19" borderId="8" xfId="0" applyFill="1" applyBorder="1" applyAlignment="1" applyProtection="1">
      <alignment horizontal="center" vertical="center" wrapText="1"/>
      <protection locked="0"/>
    </xf>
    <xf numFmtId="0" fontId="0" fillId="19" borderId="12" xfId="0" applyFill="1" applyBorder="1" applyAlignment="1" applyProtection="1">
      <alignment horizontal="center" vertical="center" wrapText="1"/>
      <protection locked="0"/>
    </xf>
  </cellXfs>
  <cellStyles count="6">
    <cellStyle name="Comma" xfId="1" builtinId="3"/>
    <cellStyle name="Hyperlink" xfId="2" builtinId="8"/>
    <cellStyle name="Hyperlink 2" xfId="3"/>
    <cellStyle name="Normal" xfId="0" builtinId="0"/>
    <cellStyle name="Normal 2" xfId="4"/>
    <cellStyle name="Normal 2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333375</xdr:colOff>
      <xdr:row>5</xdr:row>
      <xdr:rowOff>57150</xdr:rowOff>
    </xdr:to>
    <xdr:pic>
      <xdr:nvPicPr>
        <xdr:cNvPr id="7169" name="Picture 1">
          <a:extLst>
            <a:ext uri="{FF2B5EF4-FFF2-40B4-BE49-F238E27FC236}">
              <a16:creationId xmlns:a16="http://schemas.microsoft.com/office/drawing/2014/main" id="{85A98EE1-EDEC-4009-AB59-1ABDDFAF0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18478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B284B760-32EC-4294-9163-22977B835AFC}"/>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_1Del_Form_1" textlink="">
      <xdr:nvSpPr>
        <xdr:cNvPr id="7" name="Rounded Rectangle 6">
          <a:extLst>
            <a:ext uri="{FF2B5EF4-FFF2-40B4-BE49-F238E27FC236}">
              <a16:creationId xmlns:a16="http://schemas.microsoft.com/office/drawing/2014/main" id="{3044169C-DD68-400C-A877-85F5C368D684}"/>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B2F47F07-31DE-4141-A606-C01EB3197B6A}"/>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_2OtherIndFrn_1" textlink="">
      <xdr:nvSpPr>
        <xdr:cNvPr id="9" name="Rounded Rectangle 8">
          <a:extLst>
            <a:ext uri="{FF2B5EF4-FFF2-40B4-BE49-F238E27FC236}">
              <a16:creationId xmlns:a16="http://schemas.microsoft.com/office/drawing/2014/main" id="{2CF24206-0326-4976-B3C9-BB49897108A2}"/>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7E053B38-31A3-49F8-800D-CF81C99B4DED}"/>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_1Del_Form_1" textlink="">
      <xdr:nvSpPr>
        <xdr:cNvPr id="3" name="Rounded Rectangle 2">
          <a:extLst>
            <a:ext uri="{FF2B5EF4-FFF2-40B4-BE49-F238E27FC236}">
              <a16:creationId xmlns:a16="http://schemas.microsoft.com/office/drawing/2014/main" id="{537D0A9D-A2E9-43BF-B5CC-F495661AF997}"/>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C5D0D694-65AA-4815-8C84-F236DCF48501}"/>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_9ValidatePPG_1" textlink="">
      <xdr:nvSpPr>
        <xdr:cNvPr id="5" name="Rounded Rectangle 4">
          <a:extLst>
            <a:ext uri="{FF2B5EF4-FFF2-40B4-BE49-F238E27FC236}">
              <a16:creationId xmlns:a16="http://schemas.microsoft.com/office/drawing/2014/main" id="{E4AB4C9D-6D0B-438C-95C9-CD78DADBCFFC}"/>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6F13FA9E-86E5-4123-AB95-DDDA8F5519A8}"/>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_1Del_Form_1" textlink="">
      <xdr:nvSpPr>
        <xdr:cNvPr id="3" name="Rounded Rectangle 2">
          <a:extLst>
            <a:ext uri="{FF2B5EF4-FFF2-40B4-BE49-F238E27FC236}">
              <a16:creationId xmlns:a16="http://schemas.microsoft.com/office/drawing/2014/main" id="{CEB1EEF8-FF54-49AD-9E3D-821E059132BA}"/>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43C54C8D-EBA8-48A0-AACE-7FDE4A8936C1}"/>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_9ValidatePPG_1" textlink="">
      <xdr:nvSpPr>
        <xdr:cNvPr id="5" name="Rounded Rectangle 4">
          <a:extLst>
            <a:ext uri="{FF2B5EF4-FFF2-40B4-BE49-F238E27FC236}">
              <a16:creationId xmlns:a16="http://schemas.microsoft.com/office/drawing/2014/main" id="{F8FFE2E5-2350-4F97-B547-F90B3D7D2DA7}"/>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395B95EA-2FFF-4C6C-9A2D-D57DD5F21E5F}"/>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_1Del_Form_1" textlink="">
      <xdr:nvSpPr>
        <xdr:cNvPr id="3" name="Rounded Rectangle 2">
          <a:extLst>
            <a:ext uri="{FF2B5EF4-FFF2-40B4-BE49-F238E27FC236}">
              <a16:creationId xmlns:a16="http://schemas.microsoft.com/office/drawing/2014/main" id="{4EFB95A1-6543-4819-ADA8-E8386C32282B}"/>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1C8699F7-102F-46B8-8B1F-98D96F7C6DC9}"/>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_9ValidatePPG_1" textlink="">
      <xdr:nvSpPr>
        <xdr:cNvPr id="5" name="Rounded Rectangle 4">
          <a:extLst>
            <a:ext uri="{FF2B5EF4-FFF2-40B4-BE49-F238E27FC236}">
              <a16:creationId xmlns:a16="http://schemas.microsoft.com/office/drawing/2014/main" id="{458FD402-C547-4FDF-A0A0-D4C963C48FFE}"/>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4EAFFC55-E8FD-4ED4-BC19-370CFF75074A}"/>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_1Del_Form_1" textlink="">
      <xdr:nvSpPr>
        <xdr:cNvPr id="3" name="Rounded Rectangle 2">
          <a:extLst>
            <a:ext uri="{FF2B5EF4-FFF2-40B4-BE49-F238E27FC236}">
              <a16:creationId xmlns:a16="http://schemas.microsoft.com/office/drawing/2014/main" id="{230D1C56-78A2-4267-B116-757B271171FA}"/>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A140D287-0F24-40DA-B1DA-AE9E126A153E}"/>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_9ValidatePPG_1" textlink="">
      <xdr:nvSpPr>
        <xdr:cNvPr id="5" name="Rounded Rectangle 4">
          <a:extLst>
            <a:ext uri="{FF2B5EF4-FFF2-40B4-BE49-F238E27FC236}">
              <a16:creationId xmlns:a16="http://schemas.microsoft.com/office/drawing/2014/main" id="{0EF4D982-EF6C-4AD5-A419-786C5C023233}"/>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D83F6B41-8568-40B1-A1DE-2A8840C3BEE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_1Del_Form_1" textlink="">
      <xdr:nvSpPr>
        <xdr:cNvPr id="3" name="Rounded Rectangle 2">
          <a:extLst>
            <a:ext uri="{FF2B5EF4-FFF2-40B4-BE49-F238E27FC236}">
              <a16:creationId xmlns:a16="http://schemas.microsoft.com/office/drawing/2014/main" id="{A523C2D0-96E0-44B9-83F7-838D28556A8D}"/>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330DF899-2614-4CA4-B4C2-E293AB5DFCB6}"/>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_2OtherIndFrn_1" textlink="">
      <xdr:nvSpPr>
        <xdr:cNvPr id="5" name="Rounded Rectangle 4">
          <a:extLst>
            <a:ext uri="{FF2B5EF4-FFF2-40B4-BE49-F238E27FC236}">
              <a16:creationId xmlns:a16="http://schemas.microsoft.com/office/drawing/2014/main" id="{8DB2B9EF-1798-4863-B6F7-D3C0CFCADA07}"/>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7F2ED41E-66F7-4A6E-B4CD-F05FCB6126C7}"/>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_1Del_Form_1" textlink="">
      <xdr:nvSpPr>
        <xdr:cNvPr id="3" name="Rounded Rectangle 2">
          <a:extLst>
            <a:ext uri="{FF2B5EF4-FFF2-40B4-BE49-F238E27FC236}">
              <a16:creationId xmlns:a16="http://schemas.microsoft.com/office/drawing/2014/main" id="{30E07FAD-6256-4192-B9B8-B5E2A1E1590D}"/>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50B9FFC9-C44F-482A-AB18-B46697FC3CE9}"/>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_10ValidateRestSheet_1" textlink="">
      <xdr:nvSpPr>
        <xdr:cNvPr id="5" name="Rounded Rectangle 4">
          <a:extLst>
            <a:ext uri="{FF2B5EF4-FFF2-40B4-BE49-F238E27FC236}">
              <a16:creationId xmlns:a16="http://schemas.microsoft.com/office/drawing/2014/main" id="{5CB8BBAF-0232-4BB8-81CC-70A05F8D3D0B}"/>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9C0AEC71-FBE0-41E0-A0AF-BEB2D5FA09D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_1Del_Form_1" textlink="">
      <xdr:nvSpPr>
        <xdr:cNvPr id="3" name="Rounded Rectangle 2">
          <a:extLst>
            <a:ext uri="{FF2B5EF4-FFF2-40B4-BE49-F238E27FC236}">
              <a16:creationId xmlns:a16="http://schemas.microsoft.com/office/drawing/2014/main" id="{F983DC93-8B28-4F8E-99F8-4F0BF885B969}"/>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60226992-7EA7-49D7-B703-71475AD032E3}"/>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_10ValidateRestSheet_1" textlink="">
      <xdr:nvSpPr>
        <xdr:cNvPr id="5" name="Rounded Rectangle 4">
          <a:extLst>
            <a:ext uri="{FF2B5EF4-FFF2-40B4-BE49-F238E27FC236}">
              <a16:creationId xmlns:a16="http://schemas.microsoft.com/office/drawing/2014/main" id="{B78A6047-DE5A-4012-A559-6CB3187B123E}"/>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1494ED36-344E-4274-AB2E-A611A045D2B3}"/>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_1Del_Form_1" textlink="">
      <xdr:nvSpPr>
        <xdr:cNvPr id="3" name="Rounded Rectangle 2">
          <a:extLst>
            <a:ext uri="{FF2B5EF4-FFF2-40B4-BE49-F238E27FC236}">
              <a16:creationId xmlns:a16="http://schemas.microsoft.com/office/drawing/2014/main" id="{51A28172-C91D-41C2-95D5-75F8B1478BF1}"/>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82C2F56-CA3A-455A-B999-A0A4347F7DDC}"/>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_10ValidateRestSheet_1" textlink="">
      <xdr:nvSpPr>
        <xdr:cNvPr id="5" name="Rounded Rectangle 4">
          <a:extLst>
            <a:ext uri="{FF2B5EF4-FFF2-40B4-BE49-F238E27FC236}">
              <a16:creationId xmlns:a16="http://schemas.microsoft.com/office/drawing/2014/main" id="{DD396F2D-33CB-4ABE-9F26-71A9D87FC5BB}"/>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9FCCC81F-BAEE-47AA-B558-5C057DAFE426}"/>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_1Del_Form_1" textlink="">
      <xdr:nvSpPr>
        <xdr:cNvPr id="5" name="Rounded Rectangle 4">
          <a:extLst>
            <a:ext uri="{FF2B5EF4-FFF2-40B4-BE49-F238E27FC236}">
              <a16:creationId xmlns:a16="http://schemas.microsoft.com/office/drawing/2014/main" id="{C1565D7C-C895-4922-8FAC-B9193E49D018}"/>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2FA3620D-5A26-4295-99AE-553BD0FC0291}"/>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_10ValidateRestSheet_1" textlink="">
      <xdr:nvSpPr>
        <xdr:cNvPr id="7" name="Rounded Rectangle 6">
          <a:extLst>
            <a:ext uri="{FF2B5EF4-FFF2-40B4-BE49-F238E27FC236}">
              <a16:creationId xmlns:a16="http://schemas.microsoft.com/office/drawing/2014/main" id="{65C8A38E-91E0-4203-A801-1A9024920FB3}"/>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7F9758E1-2175-4A55-98DC-9CCC03AE3178}"/>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_7ValidateGeneralInfo_1" textlink="">
      <xdr:nvSpPr>
        <xdr:cNvPr id="3" name="Rounded Rectangle 2">
          <a:extLst>
            <a:ext uri="{FF2B5EF4-FFF2-40B4-BE49-F238E27FC236}">
              <a16:creationId xmlns:a16="http://schemas.microsoft.com/office/drawing/2014/main" id="{1D4973AD-CB27-4DD0-AA3D-CD1A2C9F0C5D}"/>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B552A685-34E5-4852-842A-3EA9929D0C4A}"/>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546ED139-7289-4A79-8E04-176DB152BB54}"/>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_1Del_Form_1" textlink="">
      <xdr:nvSpPr>
        <xdr:cNvPr id="3" name="Rounded Rectangle 2">
          <a:extLst>
            <a:ext uri="{FF2B5EF4-FFF2-40B4-BE49-F238E27FC236}">
              <a16:creationId xmlns:a16="http://schemas.microsoft.com/office/drawing/2014/main" id="{A297F508-55C4-4FEE-A3D5-107E415AD4B2}"/>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6718380F-B490-4F37-A0C1-04FAC732D0CE}"/>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_10ValidateRestSheet_1" textlink="">
      <xdr:nvSpPr>
        <xdr:cNvPr id="5" name="Rounded Rectangle 4">
          <a:extLst>
            <a:ext uri="{FF2B5EF4-FFF2-40B4-BE49-F238E27FC236}">
              <a16:creationId xmlns:a16="http://schemas.microsoft.com/office/drawing/2014/main" id="{1D595DAA-31E5-439F-B07E-B9A91ECE06BF}"/>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1E6F3A30-DDA7-4D87-B192-46BAA133C94F}"/>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_1Del_Form_1" textlink="">
      <xdr:nvSpPr>
        <xdr:cNvPr id="3" name="Rounded Rectangle 2">
          <a:extLst>
            <a:ext uri="{FF2B5EF4-FFF2-40B4-BE49-F238E27FC236}">
              <a16:creationId xmlns:a16="http://schemas.microsoft.com/office/drawing/2014/main" id="{CF6998BD-F84E-48C1-B990-E2898A332FC8}"/>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AA07C047-E0C4-48AB-9A96-C48E0A63B3F1}"/>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_10ValidateRestSheet_1" textlink="">
      <xdr:nvSpPr>
        <xdr:cNvPr id="5" name="Rounded Rectangle 4">
          <a:extLst>
            <a:ext uri="{FF2B5EF4-FFF2-40B4-BE49-F238E27FC236}">
              <a16:creationId xmlns:a16="http://schemas.microsoft.com/office/drawing/2014/main" id="{96B480C7-E126-47D6-944E-C006427E9A07}"/>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8AE46B31-3418-4D8E-AE4D-E3C2330F5DC7}"/>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_1Del_Form_1" textlink="">
      <xdr:nvSpPr>
        <xdr:cNvPr id="3" name="Rounded Rectangle 2">
          <a:extLst>
            <a:ext uri="{FF2B5EF4-FFF2-40B4-BE49-F238E27FC236}">
              <a16:creationId xmlns:a16="http://schemas.microsoft.com/office/drawing/2014/main" id="{E94FF54B-CEBB-49D0-BC88-CE8B495406B2}"/>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7BBF174B-506F-46CC-95EE-AFC4D332918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_10ValidateRestSheet_1" textlink="">
      <xdr:nvSpPr>
        <xdr:cNvPr id="5" name="Rounded Rectangle 4">
          <a:extLst>
            <a:ext uri="{FF2B5EF4-FFF2-40B4-BE49-F238E27FC236}">
              <a16:creationId xmlns:a16="http://schemas.microsoft.com/office/drawing/2014/main" id="{67B3663D-AA2A-4C6A-AD3B-0D850D6329F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5DC0750D-8810-47D9-8F73-079DC9916FCB}"/>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_1Del_Form_1" textlink="">
      <xdr:nvSpPr>
        <xdr:cNvPr id="3" name="Rounded Rectangle 2">
          <a:extLst>
            <a:ext uri="{FF2B5EF4-FFF2-40B4-BE49-F238E27FC236}">
              <a16:creationId xmlns:a16="http://schemas.microsoft.com/office/drawing/2014/main" id="{3B666AFA-7EAB-4BD5-B403-27D93766AF71}"/>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7CBE544C-6F9D-4B4E-A512-711F0FEDB6D1}"/>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_10ValidateRestSheet_1" textlink="">
      <xdr:nvSpPr>
        <xdr:cNvPr id="5" name="Rounded Rectangle 4">
          <a:extLst>
            <a:ext uri="{FF2B5EF4-FFF2-40B4-BE49-F238E27FC236}">
              <a16:creationId xmlns:a16="http://schemas.microsoft.com/office/drawing/2014/main" id="{13DDEF50-8982-443C-9A10-AA1DDCC625B7}"/>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7ED2EE-BBF0-40EA-9B7A-09AE36DA2AD6}"/>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_1Del_Form_1" textlink="">
      <xdr:nvSpPr>
        <xdr:cNvPr id="3" name="Rounded Rectangle 2">
          <a:extLst>
            <a:ext uri="{FF2B5EF4-FFF2-40B4-BE49-F238E27FC236}">
              <a16:creationId xmlns:a16="http://schemas.microsoft.com/office/drawing/2014/main" id="{C2E6BA17-7170-4290-AFA3-36284F698B1F}"/>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3633A3D5-AF0C-4DCC-9900-14B839FCA6A2}"/>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_3OtherIntNonInt_1" textlink="">
      <xdr:nvSpPr>
        <xdr:cNvPr id="7" name="Rounded Rectangle 6">
          <a:extLst>
            <a:ext uri="{FF2B5EF4-FFF2-40B4-BE49-F238E27FC236}">
              <a16:creationId xmlns:a16="http://schemas.microsoft.com/office/drawing/2014/main" id="{04544EDA-8398-42AB-8958-8A8F317E65C4}"/>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EC96D564-AA41-43C6-994C-0CEF9D6984CF}"/>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_1Del_Form_1" textlink="">
      <xdr:nvSpPr>
        <xdr:cNvPr id="3" name="Rounded Rectangle 2">
          <a:extLst>
            <a:ext uri="{FF2B5EF4-FFF2-40B4-BE49-F238E27FC236}">
              <a16:creationId xmlns:a16="http://schemas.microsoft.com/office/drawing/2014/main" id="{322CA01F-5521-421D-B369-53A58BA4AC1F}"/>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24594DEC-5024-4388-929C-0990D2592C79}"/>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_10ValidateRestSheet_1" textlink="">
      <xdr:nvSpPr>
        <xdr:cNvPr id="5" name="Rounded Rectangle 4">
          <a:extLst>
            <a:ext uri="{FF2B5EF4-FFF2-40B4-BE49-F238E27FC236}">
              <a16:creationId xmlns:a16="http://schemas.microsoft.com/office/drawing/2014/main" id="{3B74BBAC-DBD4-4A1C-A264-2BEF031F82CE}"/>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1EEAFFD4-D439-4D3D-AB1D-49F30EFE3D1A}"/>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_1Del_Form_1" textlink="">
      <xdr:nvSpPr>
        <xdr:cNvPr id="3" name="Rounded Rectangle 2">
          <a:extLst>
            <a:ext uri="{FF2B5EF4-FFF2-40B4-BE49-F238E27FC236}">
              <a16:creationId xmlns:a16="http://schemas.microsoft.com/office/drawing/2014/main" id="{166DEA14-532E-4579-B819-E0025627B3D4}"/>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254BC32F-39D0-4BBA-B523-10F18B392816}"/>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_10ValidateRestSheet_1" textlink="">
      <xdr:nvSpPr>
        <xdr:cNvPr id="5" name="Rounded Rectangle 4">
          <a:extLst>
            <a:ext uri="{FF2B5EF4-FFF2-40B4-BE49-F238E27FC236}">
              <a16:creationId xmlns:a16="http://schemas.microsoft.com/office/drawing/2014/main" id="{78A15105-9382-4819-9417-040FC22B1543}"/>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3147F918-AE21-4D17-B910-2DCF39F2F1C1}"/>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_1Del_Form_1" textlink="">
      <xdr:nvSpPr>
        <xdr:cNvPr id="5" name="Rounded Rectangle 4">
          <a:extLst>
            <a:ext uri="{FF2B5EF4-FFF2-40B4-BE49-F238E27FC236}">
              <a16:creationId xmlns:a16="http://schemas.microsoft.com/office/drawing/2014/main" id="{C243DAA2-C42E-4E93-8CDA-5D7577A620F6}"/>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52C15F47-6012-4A07-8004-457432A76CF5}"/>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_10ValidateRestSheet_1" textlink="">
      <xdr:nvSpPr>
        <xdr:cNvPr id="7" name="Rounded Rectangle 6">
          <a:extLst>
            <a:ext uri="{FF2B5EF4-FFF2-40B4-BE49-F238E27FC236}">
              <a16:creationId xmlns:a16="http://schemas.microsoft.com/office/drawing/2014/main" id="{19A3B871-1EA1-4AFB-9296-F020E1FF702E}"/>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80F87FCF-2BC3-4931-A3C9-D394E3E3921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_1Del_Form_1" textlink="">
      <xdr:nvSpPr>
        <xdr:cNvPr id="3" name="Rounded Rectangle 2">
          <a:extLst>
            <a:ext uri="{FF2B5EF4-FFF2-40B4-BE49-F238E27FC236}">
              <a16:creationId xmlns:a16="http://schemas.microsoft.com/office/drawing/2014/main" id="{6208984C-6FDA-486E-8762-3CA0FE0B3D0B}"/>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DAA92B42-FF1B-4D4E-8741-61B6AC8431D7}"/>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_10ValidateRestSheet_1" textlink="">
      <xdr:nvSpPr>
        <xdr:cNvPr id="5" name="Rounded Rectangle 4">
          <a:extLst>
            <a:ext uri="{FF2B5EF4-FFF2-40B4-BE49-F238E27FC236}">
              <a16:creationId xmlns:a16="http://schemas.microsoft.com/office/drawing/2014/main" id="{92D52AA1-F64E-416A-96B8-5FE942DA7028}"/>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C5E88C15-E325-4A6D-A31D-DA5A4A3766ED}"/>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_1Del_Form_1" textlink="">
      <xdr:nvSpPr>
        <xdr:cNvPr id="3" name="Rounded Rectangle 2">
          <a:extLst>
            <a:ext uri="{FF2B5EF4-FFF2-40B4-BE49-F238E27FC236}">
              <a16:creationId xmlns:a16="http://schemas.microsoft.com/office/drawing/2014/main" id="{7EDFA2BE-E58E-499A-AE95-C0E2432810AA}"/>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DE52657D-EEA6-4152-8133-2BE23A272DC3}"/>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_10ValidateRestSheet_1" textlink="">
      <xdr:nvSpPr>
        <xdr:cNvPr id="5" name="Rounded Rectangle 4">
          <a:extLst>
            <a:ext uri="{FF2B5EF4-FFF2-40B4-BE49-F238E27FC236}">
              <a16:creationId xmlns:a16="http://schemas.microsoft.com/office/drawing/2014/main" id="{D323C257-1778-41DD-8CBE-B259F610DE22}"/>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5FB0FD9C-084A-48CA-8086-EDA2B851C0BE}"/>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_4ValidateDeclaration_1" textlink="">
      <xdr:nvSpPr>
        <xdr:cNvPr id="3" name="Rounded Rectangle 2">
          <a:extLst>
            <a:ext uri="{FF2B5EF4-FFF2-40B4-BE49-F238E27FC236}">
              <a16:creationId xmlns:a16="http://schemas.microsoft.com/office/drawing/2014/main" id="{509B95F6-9B85-46BF-AB46-9ADC58B92D52}"/>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B7B988BB-5A7A-48CE-AB10-C4178DD75891}"/>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_1Del_Form_1" textlink="">
      <xdr:nvSpPr>
        <xdr:cNvPr id="3" name="Rounded Rectangle 2">
          <a:extLst>
            <a:ext uri="{FF2B5EF4-FFF2-40B4-BE49-F238E27FC236}">
              <a16:creationId xmlns:a16="http://schemas.microsoft.com/office/drawing/2014/main" id="{62C9133D-5F19-40B0-A73C-A1096BCF1874}"/>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90E7FA9E-024B-4FE0-A52B-95E2410F8822}"/>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_10ValidateRestSheet_1" textlink="">
      <xdr:nvSpPr>
        <xdr:cNvPr id="5" name="Rounded Rectangle 4">
          <a:extLst>
            <a:ext uri="{FF2B5EF4-FFF2-40B4-BE49-F238E27FC236}">
              <a16:creationId xmlns:a16="http://schemas.microsoft.com/office/drawing/2014/main" id="{BD845BCF-5E8D-408B-A09C-56B440662C39}"/>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27B95F9B-8FB1-4D9C-B862-72C4E6476E48}"/>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_1Del_Form_1" textlink="">
      <xdr:nvSpPr>
        <xdr:cNvPr id="3" name="Rounded Rectangle 2">
          <a:extLst>
            <a:ext uri="{FF2B5EF4-FFF2-40B4-BE49-F238E27FC236}">
              <a16:creationId xmlns:a16="http://schemas.microsoft.com/office/drawing/2014/main" id="{4CE7C07A-0799-44F0-9C2B-60A5AD7D3639}"/>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470C770A-ECC3-4085-8388-9B19DA2568DA}"/>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_3OtherIntNonInt_1" textlink="">
      <xdr:nvSpPr>
        <xdr:cNvPr id="5" name="Rounded Rectangle 4">
          <a:extLst>
            <a:ext uri="{FF2B5EF4-FFF2-40B4-BE49-F238E27FC236}">
              <a16:creationId xmlns:a16="http://schemas.microsoft.com/office/drawing/2014/main" id="{8187EB4E-61B1-4F8F-BF97-996A264407A6}"/>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B8C72742-4D5C-48D5-9FE6-5BEAF7FFDD4F}"/>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1314450</xdr:colOff>
          <xdr:row>15</xdr:row>
          <xdr:rowOff>257175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4E1BE3F-BB67-4EBB-A272-5AC313A504B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1314450</xdr:colOff>
          <xdr:row>16</xdr:row>
          <xdr:rowOff>257175</xdr:rowOff>
        </xdr:to>
        <xdr:sp macro="" textlink="">
          <xdr:nvSpPr>
            <xdr:cNvPr id="2051" name="Button 3" hidden="1">
              <a:extLst>
                <a:ext uri="{63B3BB69-23CF-44E3-9099-C40C66FF867C}">
                  <a14:compatExt spid="_x0000_s2051"/>
                </a:ext>
                <a:ext uri="{FF2B5EF4-FFF2-40B4-BE49-F238E27FC236}">
                  <a16:creationId xmlns:a16="http://schemas.microsoft.com/office/drawing/2014/main" id="{509B73AF-6EB2-4611-960B-92304D7D7E4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1314450</xdr:colOff>
          <xdr:row>17</xdr:row>
          <xdr:rowOff>257175</xdr:rowOff>
        </xdr:to>
        <xdr:sp macro="" textlink="">
          <xdr:nvSpPr>
            <xdr:cNvPr id="2052" name="Button 4" hidden="1">
              <a:extLst>
                <a:ext uri="{63B3BB69-23CF-44E3-9099-C40C66FF867C}">
                  <a14:compatExt spid="_x0000_s2052"/>
                </a:ext>
                <a:ext uri="{FF2B5EF4-FFF2-40B4-BE49-F238E27FC236}">
                  <a16:creationId xmlns:a16="http://schemas.microsoft.com/office/drawing/2014/main" id="{5F7A4CAF-8C76-42A6-8A1F-3635E266DC2B}"/>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1314450</xdr:colOff>
          <xdr:row>18</xdr:row>
          <xdr:rowOff>257175</xdr:rowOff>
        </xdr:to>
        <xdr:sp macro="" textlink="">
          <xdr:nvSpPr>
            <xdr:cNvPr id="2053" name="Button 5" hidden="1">
              <a:extLst>
                <a:ext uri="{63B3BB69-23CF-44E3-9099-C40C66FF867C}">
                  <a14:compatExt spid="_x0000_s2053"/>
                </a:ext>
                <a:ext uri="{FF2B5EF4-FFF2-40B4-BE49-F238E27FC236}">
                  <a16:creationId xmlns:a16="http://schemas.microsoft.com/office/drawing/2014/main" id="{6C631707-AF63-418F-B228-4608345F00DA}"/>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xdr:row>
          <xdr:rowOff>57150</xdr:rowOff>
        </xdr:from>
        <xdr:to>
          <xdr:col>25</xdr:col>
          <xdr:colOff>1314450</xdr:colOff>
          <xdr:row>19</xdr:row>
          <xdr:rowOff>257175</xdr:rowOff>
        </xdr:to>
        <xdr:sp macro="" textlink="">
          <xdr:nvSpPr>
            <xdr:cNvPr id="2055" name="Button 7" hidden="1">
              <a:extLst>
                <a:ext uri="{63B3BB69-23CF-44E3-9099-C40C66FF867C}">
                  <a14:compatExt spid="_x0000_s2055"/>
                </a:ext>
                <a:ext uri="{FF2B5EF4-FFF2-40B4-BE49-F238E27FC236}">
                  <a16:creationId xmlns:a16="http://schemas.microsoft.com/office/drawing/2014/main" id="{DE9ECC07-22BB-4B1B-9509-FD3660400CEF}"/>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B71FA9D3-3A9E-460F-9541-A8A50A52B292}"/>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_1Del_Form_1" textlink="">
      <xdr:nvSpPr>
        <xdr:cNvPr id="3" name="Rounded Rectangle 2">
          <a:extLst>
            <a:ext uri="{FF2B5EF4-FFF2-40B4-BE49-F238E27FC236}">
              <a16:creationId xmlns:a16="http://schemas.microsoft.com/office/drawing/2014/main" id="{4EAF78CD-A3B9-4690-9FE0-F6DC45FBE4FB}"/>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7065A162-8F43-435C-9AA7-7456EDFDE526}"/>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_5ValidateDRHolder_1" textlink="">
      <xdr:nvSpPr>
        <xdr:cNvPr id="5" name="Rounded Rectangle 4">
          <a:extLst>
            <a:ext uri="{FF2B5EF4-FFF2-40B4-BE49-F238E27FC236}">
              <a16:creationId xmlns:a16="http://schemas.microsoft.com/office/drawing/2014/main" id="{07785E34-4EC7-4A15-8B37-9430902E70FC}"/>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8907F9EE-720B-4E38-B402-AE7DE4C4CA85}"/>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_1Del_Form_1" textlink="">
      <xdr:nvSpPr>
        <xdr:cNvPr id="3" name="Rounded Rectangle 2">
          <a:extLst>
            <a:ext uri="{FF2B5EF4-FFF2-40B4-BE49-F238E27FC236}">
              <a16:creationId xmlns:a16="http://schemas.microsoft.com/office/drawing/2014/main" id="{02EF1226-96F6-4B0A-B09E-A04D0D9BB2EB}"/>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86F4656-45EB-4505-B13B-065FECD0FAD6}"/>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_6ValidateEBT_1" textlink="">
      <xdr:nvSpPr>
        <xdr:cNvPr id="5" name="Rounded Rectangle 4">
          <a:extLst>
            <a:ext uri="{FF2B5EF4-FFF2-40B4-BE49-F238E27FC236}">
              <a16:creationId xmlns:a16="http://schemas.microsoft.com/office/drawing/2014/main" id="{97FF2A9C-D5AA-4685-BBC2-E2DDBD1B8A3A}"/>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36AB4D-154A-41AB-B607-79922BD52CD2}"/>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_1Del_Form_1" textlink="">
      <xdr:nvSpPr>
        <xdr:cNvPr id="3" name="Rounded Rectangle 2">
          <a:extLst>
            <a:ext uri="{FF2B5EF4-FFF2-40B4-BE49-F238E27FC236}">
              <a16:creationId xmlns:a16="http://schemas.microsoft.com/office/drawing/2014/main" id="{F4322CE6-3EA0-4D42-B855-4470A25E1C22}"/>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F8B11A14-C10F-40FD-875E-0F7D8D75570E}"/>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_14ValidateUnclaimedProm_1" textlink="">
      <xdr:nvSpPr>
        <xdr:cNvPr id="5" name="Rounded Rectangle 4">
          <a:extLst>
            <a:ext uri="{FF2B5EF4-FFF2-40B4-BE49-F238E27FC236}">
              <a16:creationId xmlns:a16="http://schemas.microsoft.com/office/drawing/2014/main" id="{94B631CD-A35C-4BC6-911C-E06A13742EAC}"/>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E4853549-8AC4-49D4-BED6-CEB642767395}"/>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_1Del_Form_1" textlink="">
      <xdr:nvSpPr>
        <xdr:cNvPr id="3" name="Rounded Rectangle 2">
          <a:extLst>
            <a:ext uri="{FF2B5EF4-FFF2-40B4-BE49-F238E27FC236}">
              <a16:creationId xmlns:a16="http://schemas.microsoft.com/office/drawing/2014/main" id="{49357B07-F2DD-4E6C-9C75-A924CFC480A3}"/>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DEA93E92-99A8-47E3-9408-082A2172D806}"/>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_8ValidatePAC_Public_1" textlink="">
      <xdr:nvSpPr>
        <xdr:cNvPr id="5" name="Rounded Rectangle 4">
          <a:extLst>
            <a:ext uri="{FF2B5EF4-FFF2-40B4-BE49-F238E27FC236}">
              <a16:creationId xmlns:a16="http://schemas.microsoft.com/office/drawing/2014/main" id="{ED880295-FDAC-49F6-84AA-A6494527D086}"/>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A69BD80C-0A0E-4B33-A0CF-2F2E231406B9}"/>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_1Del_Form_1" textlink="">
      <xdr:nvSpPr>
        <xdr:cNvPr id="3" name="Rounded Rectangle 2">
          <a:extLst>
            <a:ext uri="{FF2B5EF4-FFF2-40B4-BE49-F238E27FC236}">
              <a16:creationId xmlns:a16="http://schemas.microsoft.com/office/drawing/2014/main" id="{8D323052-0DF1-426B-B710-2811F4A76B14}"/>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4DADE5D7-165A-4672-AC99-FB2C0D74DC52}"/>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_13ValidateUnclaimed_Public_1" textlink="">
      <xdr:nvSpPr>
        <xdr:cNvPr id="5" name="Rounded Rectangle 4">
          <a:extLst>
            <a:ext uri="{FF2B5EF4-FFF2-40B4-BE49-F238E27FC236}">
              <a16:creationId xmlns:a16="http://schemas.microsoft.com/office/drawing/2014/main" id="{452285BB-33CC-41FC-92B0-AACEE1DA140D}"/>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6A291B4D-DD76-45D5-9371-A7A12FFD5C2F}"/>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60726B57-DC07-49B8-BC17-2AD7B8B249EE}"/>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_12validateShareHolderPattern_1" textlink="">
      <xdr:nvSpPr>
        <xdr:cNvPr id="3" name="Rounded Rectangle 2">
          <a:extLst>
            <a:ext uri="{FF2B5EF4-FFF2-40B4-BE49-F238E27FC236}">
              <a16:creationId xmlns:a16="http://schemas.microsoft.com/office/drawing/2014/main" id="{E519FD0E-780D-4292-A8B7-378A1274E19C}"/>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869E616A-8780-484A-BA99-B06B7B378515}"/>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17CD901B-CC18-4729-837B-D9690808A368}"/>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15BE2350-D757-4F85-8DB9-87C3CAE1381E}"/>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EED44D2E-C791-43D0-A612-25CA5F13F1E4}"/>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1D598EBF-0522-4420-8A96-51E47B7248F9}"/>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_1Del_Form_1" textlink="">
      <xdr:nvSpPr>
        <xdr:cNvPr id="3" name="Rounded Rectangle 2">
          <a:extLst>
            <a:ext uri="{FF2B5EF4-FFF2-40B4-BE49-F238E27FC236}">
              <a16:creationId xmlns:a16="http://schemas.microsoft.com/office/drawing/2014/main" id="{68DD34C4-44E9-47AD-B7CF-FA7702DE3DC1}"/>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A1D3E01B-EEDE-4501-9955-5057F0332A86}"/>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_9ValidatePPG_1" textlink="">
      <xdr:nvSpPr>
        <xdr:cNvPr id="6" name="Rounded Rectangle 5">
          <a:extLst>
            <a:ext uri="{FF2B5EF4-FFF2-40B4-BE49-F238E27FC236}">
              <a16:creationId xmlns:a16="http://schemas.microsoft.com/office/drawing/2014/main" id="{11F6DBD4-7C38-4D8E-9C3A-079F3FA0110C}"/>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1123950</xdr:colOff>
          <xdr:row>14</xdr:row>
          <xdr:rowOff>257175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A4258090-A70B-4F92-983F-1BAF9BD873B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1123950</xdr:colOff>
          <xdr:row>15</xdr:row>
          <xdr:rowOff>257175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2534F380-BA00-421A-B25C-E293B96656DF}"/>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1123950</xdr:colOff>
          <xdr:row>16</xdr:row>
          <xdr:rowOff>257175</xdr:rowOff>
        </xdr:to>
        <xdr:sp macro="" textlink="">
          <xdr:nvSpPr>
            <xdr:cNvPr id="1027" name="Button 3" hidden="1">
              <a:extLst>
                <a:ext uri="{63B3BB69-23CF-44E3-9099-C40C66FF867C}">
                  <a14:compatExt spid="_x0000_s1027"/>
                </a:ext>
                <a:ext uri="{FF2B5EF4-FFF2-40B4-BE49-F238E27FC236}">
                  <a16:creationId xmlns:a16="http://schemas.microsoft.com/office/drawing/2014/main" id="{A8D71B9D-0CB4-4FEB-AF24-AC67F23D87B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1123950</xdr:colOff>
          <xdr:row>17</xdr:row>
          <xdr:rowOff>257175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951D2E28-0C02-43A9-9377-CF8152DB8A0B}"/>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1123950</xdr:colOff>
          <xdr:row>18</xdr:row>
          <xdr:rowOff>257175</xdr:rowOff>
        </xdr:to>
        <xdr:sp macro="" textlink="">
          <xdr:nvSpPr>
            <xdr:cNvPr id="1029" name="Button 5" hidden="1">
              <a:extLst>
                <a:ext uri="{63B3BB69-23CF-44E3-9099-C40C66FF867C}">
                  <a14:compatExt spid="_x0000_s1029"/>
                </a:ext>
                <a:ext uri="{FF2B5EF4-FFF2-40B4-BE49-F238E27FC236}">
                  <a16:creationId xmlns:a16="http://schemas.microsoft.com/office/drawing/2014/main" id="{A84E33B6-A709-4737-817D-55AB258321EB}"/>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CE6CD066-7022-41B8-95C0-663280F0899E}"/>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_1Del_Form_1" textlink="">
      <xdr:nvSpPr>
        <xdr:cNvPr id="3" name="Rounded Rectangle 2">
          <a:extLst>
            <a:ext uri="{FF2B5EF4-FFF2-40B4-BE49-F238E27FC236}">
              <a16:creationId xmlns:a16="http://schemas.microsoft.com/office/drawing/2014/main" id="{DCEFF094-2234-4FDC-916A-E87689C02359}"/>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6ED36223-5297-4794-8BA0-F70266AB4E82}"/>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_11ValidateSBO_1" textlink="">
      <xdr:nvSpPr>
        <xdr:cNvPr id="5" name="Rounded Rectangle 4">
          <a:extLst>
            <a:ext uri="{FF2B5EF4-FFF2-40B4-BE49-F238E27FC236}">
              <a16:creationId xmlns:a16="http://schemas.microsoft.com/office/drawing/2014/main" id="{A9B31D33-6053-4A35-8391-74A598EEDC7E}"/>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97858491-A885-46ED-AA2D-045FB7FC61CE}"/>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_1Del_Form_1" textlink="">
      <xdr:nvSpPr>
        <xdr:cNvPr id="3" name="Rounded Rectangle 2">
          <a:extLst>
            <a:ext uri="{FF2B5EF4-FFF2-40B4-BE49-F238E27FC236}">
              <a16:creationId xmlns:a16="http://schemas.microsoft.com/office/drawing/2014/main" id="{C99AD140-4A15-4665-8A99-03C340053A87}"/>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A80815A5-76D6-4E7D-8D4F-CF51F5FF756B}"/>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_9ValidatePPG_1" textlink="">
      <xdr:nvSpPr>
        <xdr:cNvPr id="6" name="Rounded Rectangle 5">
          <a:extLst>
            <a:ext uri="{FF2B5EF4-FFF2-40B4-BE49-F238E27FC236}">
              <a16:creationId xmlns:a16="http://schemas.microsoft.com/office/drawing/2014/main" id="{BB264FDF-107C-4CE0-9302-6A835CAAEE6C}"/>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E729E95C-E724-4870-804C-DD04D42C965E}"/>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_1Del_Form_1" textlink="">
      <xdr:nvSpPr>
        <xdr:cNvPr id="3" name="Rounded Rectangle 2">
          <a:extLst>
            <a:ext uri="{FF2B5EF4-FFF2-40B4-BE49-F238E27FC236}">
              <a16:creationId xmlns:a16="http://schemas.microsoft.com/office/drawing/2014/main" id="{0F9922C3-15EB-42BA-98E0-A8B9AE29FE36}"/>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567E2E69-4C3E-4A70-8CED-A608291735A8}"/>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_9ValidatePPG_1" textlink="">
      <xdr:nvSpPr>
        <xdr:cNvPr id="8" name="Rounded Rectangle 7">
          <a:extLst>
            <a:ext uri="{FF2B5EF4-FFF2-40B4-BE49-F238E27FC236}">
              <a16:creationId xmlns:a16="http://schemas.microsoft.com/office/drawing/2014/main" id="{493AA9E0-D25E-4A96-A8FF-993E94F97C3B}"/>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1.xml"/><Relationship Id="rId1" Type="http://schemas.openxmlformats.org/officeDocument/2006/relationships/printerSettings" Target="../printerSettings/printerSettings1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8"/>
  <sheetViews>
    <sheetView showGridLines="0" workbookViewId="0">
      <selection activeCell="J29" sqref="J29"/>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6"/>
    </row>
    <row r="3" spans="4:10">
      <c r="I3" s="266"/>
    </row>
    <row r="4" spans="4:10">
      <c r="I4" s="266"/>
    </row>
    <row r="5" spans="4:10">
      <c r="I5" s="266"/>
    </row>
    <row r="6" spans="4:10">
      <c r="E6" s="432" t="s">
        <v>454</v>
      </c>
      <c r="F6" s="433"/>
      <c r="G6" s="433"/>
      <c r="H6" s="433"/>
      <c r="I6" s="434"/>
    </row>
    <row r="7" spans="4:10">
      <c r="E7" s="267" t="s">
        <v>455</v>
      </c>
      <c r="F7" s="435" t="s">
        <v>456</v>
      </c>
      <c r="G7" s="436"/>
      <c r="H7" s="436"/>
      <c r="I7" s="437"/>
    </row>
    <row r="8" spans="4:10">
      <c r="E8" s="267" t="s">
        <v>457</v>
      </c>
      <c r="F8" s="435" t="s">
        <v>458</v>
      </c>
      <c r="G8" s="438"/>
      <c r="H8" s="438"/>
      <c r="I8" s="439"/>
    </row>
    <row r="9" spans="4:10">
      <c r="E9" s="267" t="s">
        <v>459</v>
      </c>
      <c r="F9" s="435" t="s">
        <v>460</v>
      </c>
      <c r="G9" s="438"/>
      <c r="H9" s="438"/>
      <c r="I9" s="439"/>
    </row>
    <row r="10" spans="4:10">
      <c r="E10" s="267" t="s">
        <v>461</v>
      </c>
      <c r="F10" s="435" t="s">
        <v>641</v>
      </c>
      <c r="G10" s="438"/>
      <c r="H10" s="438"/>
      <c r="I10" s="439"/>
    </row>
    <row r="11" spans="4:10">
      <c r="E11" s="267" t="s">
        <v>640</v>
      </c>
      <c r="F11" s="435" t="s">
        <v>489</v>
      </c>
      <c r="G11" s="438"/>
      <c r="H11" s="438"/>
      <c r="I11" s="439"/>
    </row>
    <row r="12" spans="4:10">
      <c r="E12" s="267" t="s">
        <v>644</v>
      </c>
      <c r="F12" s="435" t="s">
        <v>645</v>
      </c>
      <c r="G12" s="438"/>
      <c r="H12" s="438"/>
      <c r="I12" s="439"/>
    </row>
    <row r="13" spans="4:10">
      <c r="I13" s="266"/>
    </row>
    <row r="14" spans="4:10">
      <c r="I14" s="266"/>
    </row>
    <row r="15" spans="4:10">
      <c r="D15" s="440" t="s">
        <v>462</v>
      </c>
      <c r="E15" s="441"/>
      <c r="F15" s="441"/>
      <c r="G15" s="441"/>
      <c r="H15" s="441"/>
      <c r="I15" s="441"/>
      <c r="J15" s="442"/>
    </row>
    <row r="16" spans="4:10" ht="27.75" customHeight="1">
      <c r="D16" s="443" t="s">
        <v>463</v>
      </c>
      <c r="E16" s="443"/>
      <c r="F16" s="443"/>
      <c r="G16" s="443"/>
      <c r="H16" s="443"/>
      <c r="I16" s="443"/>
      <c r="J16" s="443"/>
    </row>
    <row r="17" spans="4:10" ht="45" customHeight="1">
      <c r="D17" s="444" t="s">
        <v>464</v>
      </c>
      <c r="E17" s="444"/>
      <c r="F17" s="444"/>
      <c r="G17" s="444"/>
      <c r="H17" s="444"/>
      <c r="I17" s="444"/>
      <c r="J17" s="444"/>
    </row>
    <row r="18" spans="4:10">
      <c r="D18" s="268"/>
      <c r="E18" s="268"/>
      <c r="F18" s="268"/>
      <c r="G18" s="268"/>
      <c r="H18" s="268"/>
      <c r="I18" s="269"/>
      <c r="J18" s="268"/>
    </row>
    <row r="19" spans="4:10">
      <c r="I19" s="266"/>
    </row>
    <row r="20" spans="4:10" ht="15.75">
      <c r="D20" s="408" t="s">
        <v>465</v>
      </c>
      <c r="E20" s="409"/>
      <c r="F20" s="409"/>
      <c r="G20" s="409"/>
      <c r="H20" s="409"/>
      <c r="I20" s="409"/>
      <c r="J20" s="410"/>
    </row>
    <row r="21" spans="4:10" ht="18" customHeight="1">
      <c r="D21" s="417" t="s">
        <v>466</v>
      </c>
      <c r="E21" s="445"/>
      <c r="F21" s="445"/>
      <c r="G21" s="445"/>
      <c r="H21" s="445"/>
      <c r="I21" s="445"/>
      <c r="J21" s="446"/>
    </row>
    <row r="22" spans="4:10" ht="16.5" customHeight="1">
      <c r="D22" s="447" t="s">
        <v>467</v>
      </c>
      <c r="E22" s="448"/>
      <c r="F22" s="448"/>
      <c r="G22" s="448"/>
      <c r="H22" s="448"/>
      <c r="I22" s="448"/>
      <c r="J22" s="449"/>
    </row>
    <row r="23" spans="4:10" ht="16.5" customHeight="1">
      <c r="D23" s="429" t="s">
        <v>468</v>
      </c>
      <c r="E23" s="430"/>
      <c r="F23" s="430"/>
      <c r="G23" s="430"/>
      <c r="H23" s="430"/>
      <c r="I23" s="430"/>
      <c r="J23" s="431"/>
    </row>
    <row r="24" spans="4:10" ht="18.75" customHeight="1">
      <c r="D24" s="429" t="s">
        <v>469</v>
      </c>
      <c r="E24" s="430"/>
      <c r="F24" s="430"/>
      <c r="G24" s="430"/>
      <c r="H24" s="430"/>
      <c r="I24" s="430"/>
      <c r="J24" s="431"/>
    </row>
    <row r="25" spans="4:10" ht="28.5" customHeight="1">
      <c r="D25" s="450" t="s">
        <v>470</v>
      </c>
      <c r="E25" s="451"/>
      <c r="F25" s="451"/>
      <c r="G25" s="451"/>
      <c r="H25" s="451"/>
      <c r="I25" s="451"/>
      <c r="J25" s="452"/>
    </row>
    <row r="26" spans="4:10">
      <c r="I26" s="266"/>
    </row>
    <row r="27" spans="4:10">
      <c r="I27" s="266"/>
    </row>
    <row r="28" spans="4:10" ht="15.75">
      <c r="D28" s="423" t="s">
        <v>471</v>
      </c>
      <c r="E28" s="424"/>
      <c r="F28" s="424"/>
      <c r="G28" s="424"/>
      <c r="H28" s="424"/>
      <c r="I28" s="424"/>
      <c r="J28" s="425"/>
    </row>
    <row r="29" spans="4:10">
      <c r="D29" s="270">
        <v>1</v>
      </c>
      <c r="E29" s="456" t="s">
        <v>472</v>
      </c>
      <c r="F29" s="457"/>
      <c r="G29" s="457"/>
      <c r="H29" s="457"/>
      <c r="I29" s="457"/>
      <c r="J29" s="273" t="s">
        <v>473</v>
      </c>
    </row>
    <row r="30" spans="4:10">
      <c r="D30" s="270">
        <v>2</v>
      </c>
      <c r="E30" s="456" t="s">
        <v>490</v>
      </c>
      <c r="F30" s="457"/>
      <c r="G30" s="457"/>
      <c r="H30" s="457"/>
      <c r="I30" s="457"/>
      <c r="J30" s="273" t="s">
        <v>490</v>
      </c>
    </row>
    <row r="31" spans="4:10">
      <c r="D31" s="270">
        <v>3</v>
      </c>
      <c r="E31" s="456" t="s">
        <v>491</v>
      </c>
      <c r="F31" s="457"/>
      <c r="G31" s="457"/>
      <c r="H31" s="457"/>
      <c r="I31" s="457"/>
      <c r="J31" s="273" t="s">
        <v>491</v>
      </c>
    </row>
    <row r="32" spans="4:10">
      <c r="D32" s="270">
        <v>4</v>
      </c>
      <c r="E32" s="456" t="s">
        <v>492</v>
      </c>
      <c r="F32" s="457"/>
      <c r="G32" s="457"/>
      <c r="H32" s="457"/>
      <c r="I32" s="457"/>
      <c r="J32" s="273" t="s">
        <v>492</v>
      </c>
    </row>
    <row r="33" spans="4:10">
      <c r="D33" s="271"/>
      <c r="E33" s="271"/>
      <c r="F33" s="271"/>
      <c r="G33" s="271"/>
      <c r="H33" s="271"/>
      <c r="I33" s="272"/>
      <c r="J33" s="271"/>
    </row>
    <row r="34" spans="4:10">
      <c r="D34" s="271"/>
      <c r="E34" s="271"/>
      <c r="F34" s="271"/>
      <c r="G34" s="271"/>
      <c r="H34" s="271"/>
      <c r="I34" s="272"/>
      <c r="J34" s="271"/>
    </row>
    <row r="35" spans="4:10" ht="15.75">
      <c r="D35" s="408" t="s">
        <v>638</v>
      </c>
      <c r="E35" s="409"/>
      <c r="F35" s="409"/>
      <c r="G35" s="409"/>
      <c r="H35" s="409"/>
      <c r="I35" s="409"/>
      <c r="J35" s="410"/>
    </row>
    <row r="36" spans="4:10" ht="30" customHeight="1">
      <c r="D36" s="458" t="s">
        <v>639</v>
      </c>
      <c r="E36" s="459"/>
      <c r="F36" s="459"/>
      <c r="G36" s="459"/>
      <c r="H36" s="459"/>
      <c r="I36" s="459"/>
      <c r="J36" s="460"/>
    </row>
    <row r="37" spans="4:10">
      <c r="D37" s="271"/>
      <c r="E37" s="271"/>
      <c r="F37" s="271"/>
      <c r="G37" s="271"/>
      <c r="H37" s="271"/>
      <c r="I37" s="272"/>
      <c r="J37" s="271"/>
    </row>
    <row r="38" spans="4:10">
      <c r="D38" s="271"/>
      <c r="E38" s="271"/>
      <c r="F38" s="271"/>
      <c r="G38" s="271"/>
      <c r="H38" s="271"/>
      <c r="I38" s="272"/>
      <c r="J38" s="271"/>
    </row>
    <row r="39" spans="4:10">
      <c r="I39" s="266"/>
    </row>
    <row r="40" spans="4:10" ht="18" customHeight="1">
      <c r="D40" s="408" t="s">
        <v>642</v>
      </c>
      <c r="E40" s="409"/>
      <c r="F40" s="409"/>
      <c r="G40" s="409"/>
      <c r="H40" s="409"/>
      <c r="I40" s="409"/>
      <c r="J40" s="410"/>
    </row>
    <row r="41" spans="4:10" ht="60" customHeight="1">
      <c r="D41" s="411" t="s">
        <v>493</v>
      </c>
      <c r="E41" s="412"/>
      <c r="F41" s="412"/>
      <c r="G41" s="412"/>
      <c r="H41" s="412"/>
      <c r="I41" s="412"/>
      <c r="J41" s="413"/>
    </row>
    <row r="42" spans="4:10" ht="49.5" customHeight="1">
      <c r="D42" s="414" t="s">
        <v>474</v>
      </c>
      <c r="E42" s="415"/>
      <c r="F42" s="415"/>
      <c r="G42" s="415"/>
      <c r="H42" s="415"/>
      <c r="I42" s="415"/>
      <c r="J42" s="416"/>
    </row>
    <row r="43" spans="4:10" ht="53.25" customHeight="1">
      <c r="D43" s="414" t="s">
        <v>475</v>
      </c>
      <c r="E43" s="415"/>
      <c r="F43" s="415"/>
      <c r="G43" s="415"/>
      <c r="H43" s="415"/>
      <c r="I43" s="415"/>
      <c r="J43" s="416"/>
    </row>
    <row r="44" spans="4:10" ht="30" customHeight="1">
      <c r="D44" s="417" t="s">
        <v>476</v>
      </c>
      <c r="E44" s="418"/>
      <c r="F44" s="418"/>
      <c r="G44" s="418"/>
      <c r="H44" s="418"/>
      <c r="I44" s="418"/>
      <c r="J44" s="419"/>
    </row>
    <row r="45" spans="4:10" ht="56.25" customHeight="1">
      <c r="D45" s="420" t="s">
        <v>477</v>
      </c>
      <c r="E45" s="421"/>
      <c r="F45" s="421"/>
      <c r="G45" s="421"/>
      <c r="H45" s="421"/>
      <c r="I45" s="421"/>
      <c r="J45" s="422"/>
    </row>
    <row r="46" spans="4:10" ht="84.75" customHeight="1">
      <c r="D46" s="420" t="s">
        <v>478</v>
      </c>
      <c r="E46" s="421"/>
      <c r="F46" s="421"/>
      <c r="G46" s="421"/>
      <c r="H46" s="421"/>
      <c r="I46" s="421"/>
      <c r="J46" s="422"/>
    </row>
    <row r="47" spans="4:10" ht="61.5" customHeight="1">
      <c r="D47" s="453" t="s">
        <v>479</v>
      </c>
      <c r="E47" s="454"/>
      <c r="F47" s="454"/>
      <c r="G47" s="454"/>
      <c r="H47" s="454"/>
      <c r="I47" s="454"/>
      <c r="J47" s="455"/>
    </row>
    <row r="48" spans="4:10">
      <c r="I48" s="266"/>
    </row>
    <row r="49" spans="4:10">
      <c r="I49" s="266"/>
    </row>
    <row r="50" spans="4:10" ht="15.75">
      <c r="D50" s="423" t="s">
        <v>643</v>
      </c>
      <c r="E50" s="424"/>
      <c r="F50" s="424"/>
      <c r="G50" s="424"/>
      <c r="H50" s="424"/>
      <c r="I50" s="424"/>
      <c r="J50" s="425"/>
    </row>
    <row r="51" spans="4:10" ht="20.100000000000001" customHeight="1">
      <c r="D51" s="407" t="s">
        <v>480</v>
      </c>
      <c r="E51" s="407"/>
      <c r="F51" s="407"/>
      <c r="G51" s="407"/>
      <c r="H51" s="407"/>
      <c r="I51" s="407"/>
      <c r="J51" s="407"/>
    </row>
    <row r="52" spans="4:10" ht="20.100000000000001" customHeight="1">
      <c r="D52" s="407" t="s">
        <v>481</v>
      </c>
      <c r="E52" s="407"/>
      <c r="F52" s="407"/>
      <c r="G52" s="407"/>
      <c r="H52" s="407"/>
      <c r="I52" s="407"/>
      <c r="J52" s="407"/>
    </row>
    <row r="53" spans="4:10" ht="20.100000000000001" customHeight="1">
      <c r="D53" s="407" t="s">
        <v>482</v>
      </c>
      <c r="E53" s="407"/>
      <c r="F53" s="407"/>
      <c r="G53" s="407"/>
      <c r="H53" s="407"/>
      <c r="I53" s="407"/>
      <c r="J53" s="407"/>
    </row>
    <row r="54" spans="4:10" ht="42" customHeight="1">
      <c r="D54" s="407" t="s">
        <v>483</v>
      </c>
      <c r="E54" s="407"/>
      <c r="F54" s="407"/>
      <c r="G54" s="407"/>
      <c r="H54" s="407"/>
      <c r="I54" s="407"/>
      <c r="J54" s="407"/>
    </row>
    <row r="55" spans="4:10" ht="38.25" customHeight="1">
      <c r="D55" s="407" t="s">
        <v>484</v>
      </c>
      <c r="E55" s="407"/>
      <c r="F55" s="407"/>
      <c r="G55" s="407"/>
      <c r="H55" s="407"/>
      <c r="I55" s="407"/>
      <c r="J55" s="407"/>
    </row>
    <row r="56" spans="4:10" ht="38.25" customHeight="1">
      <c r="D56" s="427" t="s">
        <v>485</v>
      </c>
      <c r="E56" s="407"/>
      <c r="F56" s="407"/>
      <c r="G56" s="407"/>
      <c r="H56" s="407"/>
      <c r="I56" s="407"/>
      <c r="J56" s="407"/>
    </row>
    <row r="57" spans="4:10" ht="38.25" customHeight="1">
      <c r="D57" s="427" t="s">
        <v>486</v>
      </c>
      <c r="E57" s="407"/>
      <c r="F57" s="407"/>
      <c r="G57" s="407"/>
      <c r="H57" s="407"/>
      <c r="I57" s="407"/>
      <c r="J57" s="407"/>
    </row>
    <row r="58" spans="4:10" ht="25.5" customHeight="1">
      <c r="D58" s="428" t="s">
        <v>487</v>
      </c>
      <c r="E58" s="426"/>
      <c r="F58" s="426"/>
      <c r="G58" s="426"/>
      <c r="H58" s="426"/>
      <c r="I58" s="426"/>
      <c r="J58" s="426"/>
    </row>
    <row r="59" spans="4:10" ht="27.75" customHeight="1">
      <c r="D59" s="426" t="s">
        <v>488</v>
      </c>
      <c r="E59" s="426"/>
      <c r="F59" s="426"/>
      <c r="G59" s="426"/>
      <c r="H59" s="426"/>
      <c r="I59" s="426"/>
      <c r="J59" s="426"/>
    </row>
    <row r="60" spans="4:10">
      <c r="I60" s="266"/>
    </row>
    <row r="61" spans="4:10">
      <c r="I61" s="266"/>
    </row>
    <row r="62" spans="4:10">
      <c r="I62" s="266"/>
    </row>
    <row r="63" spans="4:10" ht="15" customHeight="1"/>
    <row r="64" spans="4:10" ht="15" customHeight="1"/>
    <row r="65" ht="15" customHeight="1"/>
    <row r="66" ht="15" customHeight="1"/>
    <row r="67" ht="15" customHeight="1"/>
    <row r="68" ht="15" customHeight="1"/>
  </sheetData>
  <sheetProtection sheet="1" objects="1" scenarios="1"/>
  <mergeCells count="41">
    <mergeCell ref="D47:J47"/>
    <mergeCell ref="E31:I31"/>
    <mergeCell ref="E32:I32"/>
    <mergeCell ref="D35:J35"/>
    <mergeCell ref="D36:J36"/>
    <mergeCell ref="D28:J28"/>
    <mergeCell ref="E29:I29"/>
    <mergeCell ref="E30:I30"/>
    <mergeCell ref="D21:J21"/>
    <mergeCell ref="D22:J22"/>
    <mergeCell ref="F10:I10"/>
    <mergeCell ref="F11:I11"/>
    <mergeCell ref="D24:J24"/>
    <mergeCell ref="D25:J25"/>
    <mergeCell ref="D23:J23"/>
    <mergeCell ref="E6:I6"/>
    <mergeCell ref="F7:I7"/>
    <mergeCell ref="F8:I8"/>
    <mergeCell ref="F9:I9"/>
    <mergeCell ref="F12:I12"/>
    <mergeCell ref="D15:J15"/>
    <mergeCell ref="D16:J16"/>
    <mergeCell ref="D17:J17"/>
    <mergeCell ref="D20:J20"/>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 ref="D46:J46"/>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AS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4"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c r="AR9" t="s">
        <v>395</v>
      </c>
    </row>
    <row r="10" spans="5:45"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c r="AR10" t="s">
        <v>396</v>
      </c>
    </row>
    <row r="11" spans="5:45"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Q9:Q11"/>
    <mergeCell ref="R9:R11"/>
    <mergeCell ref="M10:O10"/>
    <mergeCell ref="P10:P11"/>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BA16"/>
  <sheetViews>
    <sheetView showGridLines="0" topLeftCell="A7" zoomScale="85" zoomScaleNormal="85" workbookViewId="0">
      <selection activeCell="D19" sqref="D19:AF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0" customWidth="1"/>
    <col min="30" max="30" width="3" style="290" customWidth="1"/>
    <col min="31" max="16384" width="1" hidden="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2" t="s">
        <v>137</v>
      </c>
      <c r="E9" s="491" t="s">
        <v>34</v>
      </c>
      <c r="F9" s="491"/>
      <c r="G9" s="532" t="s">
        <v>136</v>
      </c>
      <c r="H9" s="491" t="s">
        <v>1</v>
      </c>
      <c r="I9" s="473" t="s">
        <v>426</v>
      </c>
      <c r="J9" s="491" t="s">
        <v>3</v>
      </c>
      <c r="K9" s="491" t="s">
        <v>4</v>
      </c>
      <c r="L9" s="491" t="s">
        <v>5</v>
      </c>
      <c r="M9" s="491" t="s">
        <v>6</v>
      </c>
      <c r="N9" s="491" t="s">
        <v>7</v>
      </c>
      <c r="O9" s="491" t="s">
        <v>8</v>
      </c>
      <c r="P9" s="491"/>
      <c r="Q9" s="491"/>
      <c r="R9" s="491"/>
      <c r="S9" s="491" t="s">
        <v>9</v>
      </c>
      <c r="T9" s="532" t="s">
        <v>505</v>
      </c>
      <c r="U9" s="532" t="s">
        <v>134</v>
      </c>
      <c r="V9" s="491" t="s">
        <v>107</v>
      </c>
      <c r="W9" s="491" t="s">
        <v>12</v>
      </c>
      <c r="X9" s="491"/>
      <c r="Y9" s="491" t="s">
        <v>13</v>
      </c>
      <c r="Z9" s="491"/>
      <c r="AA9" s="491" t="s">
        <v>14</v>
      </c>
      <c r="AB9" s="473" t="s">
        <v>499</v>
      </c>
      <c r="AC9" s="532" t="s">
        <v>517</v>
      </c>
      <c r="AD9"/>
      <c r="AR9" s="7"/>
      <c r="AV9" t="s">
        <v>34</v>
      </c>
    </row>
    <row r="10" spans="4:53" ht="31.5" customHeight="1">
      <c r="D10" s="533"/>
      <c r="E10" s="491"/>
      <c r="F10" s="491"/>
      <c r="G10" s="533"/>
      <c r="H10" s="491"/>
      <c r="I10" s="491"/>
      <c r="J10" s="491"/>
      <c r="K10" s="491"/>
      <c r="L10" s="491"/>
      <c r="M10" s="491"/>
      <c r="N10" s="491"/>
      <c r="O10" s="491" t="s">
        <v>15</v>
      </c>
      <c r="P10" s="491"/>
      <c r="Q10" s="491"/>
      <c r="R10" s="491" t="s">
        <v>16</v>
      </c>
      <c r="S10" s="491"/>
      <c r="T10" s="533"/>
      <c r="U10" s="533"/>
      <c r="V10" s="491"/>
      <c r="W10" s="491"/>
      <c r="X10" s="491"/>
      <c r="Y10" s="491"/>
      <c r="Z10" s="491"/>
      <c r="AA10" s="491"/>
      <c r="AB10" s="491"/>
      <c r="AC10" s="533"/>
      <c r="AD10"/>
      <c r="AR10" s="7"/>
      <c r="AV10" t="s">
        <v>437</v>
      </c>
    </row>
    <row r="11" spans="4:53" ht="78.75" customHeight="1">
      <c r="D11" s="534"/>
      <c r="E11" s="491"/>
      <c r="F11" s="491"/>
      <c r="G11" s="534"/>
      <c r="H11" s="491"/>
      <c r="I11" s="491"/>
      <c r="J11" s="491"/>
      <c r="K11" s="491"/>
      <c r="L11" s="491"/>
      <c r="M11" s="491"/>
      <c r="N11" s="491"/>
      <c r="O11" s="40" t="s">
        <v>17</v>
      </c>
      <c r="P11" s="40" t="s">
        <v>18</v>
      </c>
      <c r="Q11" s="40" t="s">
        <v>19</v>
      </c>
      <c r="R11" s="491"/>
      <c r="S11" s="491"/>
      <c r="T11" s="534"/>
      <c r="U11" s="534"/>
      <c r="V11" s="491"/>
      <c r="W11" s="40" t="s">
        <v>20</v>
      </c>
      <c r="X11" s="40" t="s">
        <v>21</v>
      </c>
      <c r="Y11" s="40" t="s">
        <v>20</v>
      </c>
      <c r="Z11" s="40" t="s">
        <v>21</v>
      </c>
      <c r="AA11" s="491"/>
      <c r="AB11" s="491"/>
      <c r="AC11" s="534"/>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t="str">
        <f>IF(COUNT(H15:$AA$14999)=0,"",SUM(AC1:AC65533))</f>
        <v/>
      </c>
      <c r="AF13" s="374">
        <f>IF(SUM(I13:AA13)&gt;0,1,0)</f>
        <v>0</v>
      </c>
      <c r="AG13" s="374"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2"/>
    </row>
    <row r="16" spans="4:53" ht="20.100000000000001" customHeight="1">
      <c r="D16" s="59"/>
      <c r="E16" s="213" t="s">
        <v>450</v>
      </c>
      <c r="F16" s="36"/>
      <c r="G16" s="60"/>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+IFERROR(IF(COUNT(W16),ROUND(SUM(W16)/SUM(M16)*100,2),""),0)</f>
        <v/>
      </c>
      <c r="Y16" s="64" t="str">
        <f>+IFERROR(IF(COUNT(Y14:Y15),ROUND(SUM(Y14:Y15),0),""),"")</f>
        <v/>
      </c>
      <c r="Z16" s="235" t="str">
        <f>+IFERROR(IF(COUNT(Y16),ROUND(SUM(Y16)/SUM(M16)*100,2),""),0)</f>
        <v/>
      </c>
      <c r="AA16" s="64" t="str">
        <f>+IFERROR(IF(COUNT(AA14:AA15),ROUND(SUM(AA14:AA15),0),""),"")</f>
        <v/>
      </c>
    </row>
  </sheetData>
  <sheetProtection password="F884" sheet="1" objects="1" scenarios="1"/>
  <mergeCells count="23">
    <mergeCell ref="L9:L11"/>
    <mergeCell ref="M9:M11"/>
    <mergeCell ref="N9:N11"/>
    <mergeCell ref="AA9:AA11"/>
    <mergeCell ref="V9:V11"/>
    <mergeCell ref="D9:D11"/>
    <mergeCell ref="I9:I11"/>
    <mergeCell ref="E9:E11"/>
    <mergeCell ref="F9:F11"/>
    <mergeCell ref="H9:H11"/>
    <mergeCell ref="G9:G11"/>
    <mergeCell ref="J9:J11"/>
    <mergeCell ref="K9:K11"/>
    <mergeCell ref="AC9:AC11"/>
    <mergeCell ref="T9:T11"/>
    <mergeCell ref="U9:U11"/>
    <mergeCell ref="O10:Q10"/>
    <mergeCell ref="R10:R11"/>
    <mergeCell ref="S9:S11"/>
    <mergeCell ref="O9:R9"/>
    <mergeCell ref="AB9:AB11"/>
    <mergeCell ref="W9:X10"/>
    <mergeCell ref="Y9:Z10"/>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AS16"/>
  <sheetViews>
    <sheetView showGridLines="0" topLeftCell="A6" zoomScale="85" zoomScaleNormal="85" workbookViewId="0">
      <selection activeCell="E19" sqref="E19:AC19"/>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4"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row>
    <row r="10" spans="5:45"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row>
    <row r="11" spans="5:45"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row>
    <row r="12" spans="5:45"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T9:T11"/>
    <mergeCell ref="S9:S11"/>
    <mergeCell ref="M10:O10"/>
    <mergeCell ref="P10:P11"/>
    <mergeCell ref="R9:R11"/>
    <mergeCell ref="E9:E11"/>
    <mergeCell ref="F9:F11"/>
    <mergeCell ref="G9:G11"/>
    <mergeCell ref="H9:H11"/>
    <mergeCell ref="I9:I11"/>
    <mergeCell ref="AA9:AA11"/>
    <mergeCell ref="U9:V10"/>
    <mergeCell ref="Z9:Z11"/>
    <mergeCell ref="W9:X10"/>
    <mergeCell ref="Y9:Y11"/>
    <mergeCell ref="J9:J11"/>
    <mergeCell ref="K9:K11"/>
    <mergeCell ref="L9:L11"/>
    <mergeCell ref="M9:P9"/>
    <mergeCell ref="Q9:Q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row>
    <row r="10" spans="5:45"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row>
    <row r="11" spans="5:45"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row>
    <row r="12" spans="5:45"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T9:T11"/>
    <mergeCell ref="S9:S11"/>
    <mergeCell ref="M10:O10"/>
    <mergeCell ref="P10:P11"/>
    <mergeCell ref="R9:R11"/>
    <mergeCell ref="E9:E11"/>
    <mergeCell ref="F9:F11"/>
    <mergeCell ref="G9:G11"/>
    <mergeCell ref="H9:H11"/>
    <mergeCell ref="I9:I11"/>
    <mergeCell ref="AA9:AA11"/>
    <mergeCell ref="U9:V10"/>
    <mergeCell ref="Z9:Z11"/>
    <mergeCell ref="W9:X10"/>
    <mergeCell ref="Y9:Y11"/>
    <mergeCell ref="J9:J11"/>
    <mergeCell ref="K9:K11"/>
    <mergeCell ref="L9:L11"/>
    <mergeCell ref="M9:P9"/>
    <mergeCell ref="Q9:Q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c r="AR9" t="s">
        <v>396</v>
      </c>
    </row>
    <row r="10" spans="5:45"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c r="AR10" t="s">
        <v>397</v>
      </c>
    </row>
    <row r="11" spans="5:45"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c r="AR11" t="s">
        <v>402</v>
      </c>
    </row>
    <row r="12" spans="5:45"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7"/>
    </row>
    <row r="16" spans="5:45" ht="20.1000000000000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Z9:Z11"/>
    <mergeCell ref="M10:O10"/>
    <mergeCell ref="P10:P11"/>
    <mergeCell ref="R9:R11"/>
    <mergeCell ref="J9:J11"/>
    <mergeCell ref="K9:K11"/>
    <mergeCell ref="L9:L11"/>
    <mergeCell ref="M9:P9"/>
    <mergeCell ref="Q9:Q11"/>
    <mergeCell ref="E9:E11"/>
    <mergeCell ref="U9:V10"/>
    <mergeCell ref="W9:X10"/>
    <mergeCell ref="Y9:Y11"/>
    <mergeCell ref="F9:F11"/>
    <mergeCell ref="G9:G11"/>
    <mergeCell ref="H9:H11"/>
    <mergeCell ref="I9:I11"/>
    <mergeCell ref="T9:T11"/>
    <mergeCell ref="S9:S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13</v>
      </c>
      <c r="X9" s="491"/>
      <c r="Y9" s="491" t="s">
        <v>14</v>
      </c>
      <c r="Z9" s="473" t="s">
        <v>499</v>
      </c>
      <c r="AA9" s="532" t="s">
        <v>517</v>
      </c>
      <c r="AR9" t="s">
        <v>396</v>
      </c>
    </row>
    <row r="10" spans="5:45"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c r="AR10" t="s">
        <v>397</v>
      </c>
    </row>
    <row r="11" spans="5:45"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0" t="s">
        <v>20</v>
      </c>
      <c r="X11" s="40" t="s">
        <v>21</v>
      </c>
      <c r="Y11" s="491"/>
      <c r="Z11" s="491"/>
      <c r="AA11" s="534"/>
      <c r="AR11" t="s">
        <v>402</v>
      </c>
    </row>
    <row r="12" spans="5:45"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T9:T11"/>
    <mergeCell ref="S9:S11"/>
    <mergeCell ref="M10:O10"/>
    <mergeCell ref="P10:P11"/>
    <mergeCell ref="R9:R11"/>
    <mergeCell ref="E9:E11"/>
    <mergeCell ref="F9:F11"/>
    <mergeCell ref="G9:G11"/>
    <mergeCell ref="H9:H11"/>
    <mergeCell ref="I9:I11"/>
    <mergeCell ref="AA9:AA11"/>
    <mergeCell ref="U9:V10"/>
    <mergeCell ref="Z9:Z11"/>
    <mergeCell ref="W9:X10"/>
    <mergeCell ref="Y9:Y11"/>
    <mergeCell ref="J9:J11"/>
    <mergeCell ref="K9:K11"/>
    <mergeCell ref="L9:L11"/>
    <mergeCell ref="M9:P9"/>
    <mergeCell ref="Q9:Q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BA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0" customWidth="1"/>
    <col min="30" max="30" width="3.85546875" style="290" customWidth="1"/>
    <col min="31" max="16384" width="4"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2" t="s">
        <v>137</v>
      </c>
      <c r="E9" s="491" t="s">
        <v>34</v>
      </c>
      <c r="F9" s="491"/>
      <c r="G9" s="532" t="s">
        <v>136</v>
      </c>
      <c r="H9" s="491" t="s">
        <v>1</v>
      </c>
      <c r="I9" s="473" t="s">
        <v>426</v>
      </c>
      <c r="J9" s="491" t="s">
        <v>3</v>
      </c>
      <c r="K9" s="491" t="s">
        <v>4</v>
      </c>
      <c r="L9" s="491" t="s">
        <v>5</v>
      </c>
      <c r="M9" s="491" t="s">
        <v>6</v>
      </c>
      <c r="N9" s="491" t="s">
        <v>7</v>
      </c>
      <c r="O9" s="491" t="s">
        <v>8</v>
      </c>
      <c r="P9" s="491"/>
      <c r="Q9" s="491"/>
      <c r="R9" s="491"/>
      <c r="S9" s="491" t="s">
        <v>9</v>
      </c>
      <c r="T9" s="532" t="s">
        <v>505</v>
      </c>
      <c r="U9" s="532" t="s">
        <v>134</v>
      </c>
      <c r="V9" s="491" t="s">
        <v>107</v>
      </c>
      <c r="W9" s="491" t="s">
        <v>12</v>
      </c>
      <c r="X9" s="491"/>
      <c r="Y9" s="491" t="s">
        <v>13</v>
      </c>
      <c r="Z9" s="491"/>
      <c r="AA9" s="491" t="s">
        <v>14</v>
      </c>
      <c r="AB9" s="473" t="s">
        <v>499</v>
      </c>
      <c r="AC9" s="532" t="s">
        <v>517</v>
      </c>
      <c r="AD9"/>
      <c r="AS9" s="63"/>
      <c r="AV9" t="s">
        <v>34</v>
      </c>
    </row>
    <row r="10" spans="4:53" ht="31.5" customHeight="1">
      <c r="D10" s="533"/>
      <c r="E10" s="491"/>
      <c r="F10" s="491"/>
      <c r="G10" s="533"/>
      <c r="H10" s="491"/>
      <c r="I10" s="491"/>
      <c r="J10" s="491"/>
      <c r="K10" s="491"/>
      <c r="L10" s="491"/>
      <c r="M10" s="491"/>
      <c r="N10" s="491"/>
      <c r="O10" s="491" t="s">
        <v>15</v>
      </c>
      <c r="P10" s="491"/>
      <c r="Q10" s="491"/>
      <c r="R10" s="491" t="s">
        <v>16</v>
      </c>
      <c r="S10" s="491"/>
      <c r="T10" s="533"/>
      <c r="U10" s="533"/>
      <c r="V10" s="491"/>
      <c r="W10" s="491"/>
      <c r="X10" s="491"/>
      <c r="Y10" s="491"/>
      <c r="Z10" s="491"/>
      <c r="AA10" s="491"/>
      <c r="AB10" s="491"/>
      <c r="AC10" s="533"/>
      <c r="AD10"/>
      <c r="AS10" s="63"/>
      <c r="AV10" t="s">
        <v>437</v>
      </c>
    </row>
    <row r="11" spans="4:53" ht="78.75" customHeight="1">
      <c r="D11" s="534"/>
      <c r="E11" s="491"/>
      <c r="F11" s="491"/>
      <c r="G11" s="534"/>
      <c r="H11" s="491"/>
      <c r="I11" s="491"/>
      <c r="J11" s="491"/>
      <c r="K11" s="491"/>
      <c r="L11" s="491"/>
      <c r="M11" s="491"/>
      <c r="N11" s="491"/>
      <c r="O11" s="40" t="s">
        <v>17</v>
      </c>
      <c r="P11" s="40" t="s">
        <v>18</v>
      </c>
      <c r="Q11" s="40" t="s">
        <v>19</v>
      </c>
      <c r="R11" s="491"/>
      <c r="S11" s="491"/>
      <c r="T11" s="534"/>
      <c r="U11" s="534"/>
      <c r="V11" s="491"/>
      <c r="W11" s="40" t="s">
        <v>20</v>
      </c>
      <c r="X11" s="40" t="s">
        <v>21</v>
      </c>
      <c r="Y11" s="40" t="s">
        <v>20</v>
      </c>
      <c r="Z11" s="40" t="s">
        <v>21</v>
      </c>
      <c r="AA11" s="491"/>
      <c r="AB11" s="491"/>
      <c r="AC11" s="534"/>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4">
        <f>IF(SUM(I13:AA13),1,0)</f>
        <v>0</v>
      </c>
      <c r="AG13" s="374"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password="F884" sheet="1" objects="1" scenarios="1"/>
  <mergeCells count="23">
    <mergeCell ref="L9:L11"/>
    <mergeCell ref="M9:M11"/>
    <mergeCell ref="N9:N11"/>
    <mergeCell ref="AA9:AA11"/>
    <mergeCell ref="O9:R9"/>
    <mergeCell ref="D9:D11"/>
    <mergeCell ref="E9:E11"/>
    <mergeCell ref="F9:F11"/>
    <mergeCell ref="H9:H11"/>
    <mergeCell ref="I9:I11"/>
    <mergeCell ref="G9:G11"/>
    <mergeCell ref="J9:J11"/>
    <mergeCell ref="K9:K11"/>
    <mergeCell ref="AC9:AC11"/>
    <mergeCell ref="V9:V11"/>
    <mergeCell ref="T9:T11"/>
    <mergeCell ref="U9:U11"/>
    <mergeCell ref="O10:Q10"/>
    <mergeCell ref="S9:S11"/>
    <mergeCell ref="R10:R11"/>
    <mergeCell ref="AB9:AB11"/>
    <mergeCell ref="W9:X10"/>
    <mergeCell ref="Y9:Z10"/>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AR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4" width="1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7"/>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S9:S11"/>
    <mergeCell ref="M10:O10"/>
    <mergeCell ref="P10:P11"/>
    <mergeCell ref="R9:R11"/>
    <mergeCell ref="J9:J11"/>
    <mergeCell ref="K9:K11"/>
    <mergeCell ref="L9:L11"/>
    <mergeCell ref="M9:P9"/>
    <mergeCell ref="Q9:Q11"/>
    <mergeCell ref="E9:E11"/>
    <mergeCell ref="U9:V10"/>
    <mergeCell ref="X9:X11"/>
    <mergeCell ref="W9:W11"/>
    <mergeCell ref="F9:F11"/>
    <mergeCell ref="G9:G11"/>
    <mergeCell ref="H9:H11"/>
    <mergeCell ref="I9:I11"/>
    <mergeCell ref="T9:T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AR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4" width="22.42578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S9:S11"/>
    <mergeCell ref="M10:O10"/>
    <mergeCell ref="P10:P11"/>
    <mergeCell ref="R9:R11"/>
    <mergeCell ref="J9:J11"/>
    <mergeCell ref="K9:K11"/>
    <mergeCell ref="L9:L11"/>
    <mergeCell ref="M9:P9"/>
    <mergeCell ref="Q9:Q11"/>
    <mergeCell ref="E9:E11"/>
    <mergeCell ref="U9:V10"/>
    <mergeCell ref="X9:X11"/>
    <mergeCell ref="W9:W11"/>
    <mergeCell ref="F9:F11"/>
    <mergeCell ref="G9:G11"/>
    <mergeCell ref="H9:H11"/>
    <mergeCell ref="I9:I11"/>
    <mergeCell ref="T9:T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4" width="21"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S9:S11"/>
    <mergeCell ref="M10:O10"/>
    <mergeCell ref="P10:P11"/>
    <mergeCell ref="R9:R11"/>
    <mergeCell ref="J9:J11"/>
    <mergeCell ref="K9:K11"/>
    <mergeCell ref="L9:L11"/>
    <mergeCell ref="M9:P9"/>
    <mergeCell ref="Q9:Q11"/>
    <mergeCell ref="E9:E11"/>
    <mergeCell ref="U9:V10"/>
    <mergeCell ref="X9:X11"/>
    <mergeCell ref="W9:W11"/>
    <mergeCell ref="F9:F11"/>
    <mergeCell ref="G9:G11"/>
    <mergeCell ref="H9:H11"/>
    <mergeCell ref="I9:I11"/>
    <mergeCell ref="T9:T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29"/>
  <sheetViews>
    <sheetView showGridLines="0" topLeftCell="D4" workbookViewId="0">
      <selection activeCell="F16" sqref="F16"/>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4" width="1.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2" t="s">
        <v>108</v>
      </c>
      <c r="F5" s="463"/>
      <c r="S5" s="18" t="s">
        <v>503</v>
      </c>
    </row>
    <row r="6" spans="5:24" ht="20.100000000000001" customHeight="1">
      <c r="E6" s="19" t="s">
        <v>124</v>
      </c>
      <c r="F6" s="294" t="s">
        <v>710</v>
      </c>
    </row>
    <row r="7" spans="5:24" ht="20.100000000000001" customHeight="1">
      <c r="E7" s="19" t="s">
        <v>508</v>
      </c>
      <c r="F7" s="294"/>
      <c r="M7" s="18" t="s">
        <v>414</v>
      </c>
      <c r="X7" s="18" t="s">
        <v>111</v>
      </c>
    </row>
    <row r="8" spans="5:24" ht="20.100000000000001" customHeight="1">
      <c r="E8" s="19" t="s">
        <v>509</v>
      </c>
      <c r="F8" s="373"/>
      <c r="M8" s="18" t="s">
        <v>415</v>
      </c>
      <c r="X8" s="18" t="s">
        <v>122</v>
      </c>
    </row>
    <row r="9" spans="5:24" ht="20.100000000000001" customHeight="1">
      <c r="E9" s="19" t="s">
        <v>510</v>
      </c>
      <c r="F9" s="294" t="s">
        <v>711</v>
      </c>
      <c r="M9" s="18" t="s">
        <v>416</v>
      </c>
    </row>
    <row r="10" spans="5:24" ht="20.100000000000001" customHeight="1">
      <c r="E10" s="19" t="s">
        <v>123</v>
      </c>
      <c r="F10" s="294" t="s">
        <v>712</v>
      </c>
      <c r="M10" s="18" t="s">
        <v>504</v>
      </c>
    </row>
    <row r="11" spans="5:24" ht="20.100000000000001" customHeight="1">
      <c r="E11" s="280" t="s">
        <v>500</v>
      </c>
      <c r="F11" s="208" t="s">
        <v>122</v>
      </c>
    </row>
    <row r="12" spans="5:24" ht="20.100000000000001" customHeight="1">
      <c r="E12" s="19" t="s">
        <v>109</v>
      </c>
      <c r="F12" s="326" t="s">
        <v>112</v>
      </c>
    </row>
    <row r="13" spans="5:24" ht="20.100000000000001" customHeight="1">
      <c r="E13" s="19" t="s">
        <v>260</v>
      </c>
      <c r="F13" s="326" t="s">
        <v>116</v>
      </c>
      <c r="R13" s="257"/>
    </row>
    <row r="14" spans="5:24" ht="27" customHeight="1">
      <c r="E14" s="19" t="s">
        <v>501</v>
      </c>
      <c r="F14" s="294" t="s">
        <v>713</v>
      </c>
      <c r="R14" s="258"/>
    </row>
    <row r="15" spans="5:24" ht="36.75" customHeight="1">
      <c r="E15" s="20" t="s">
        <v>110</v>
      </c>
      <c r="F15" s="393" t="s">
        <v>635</v>
      </c>
      <c r="G15" s="201"/>
      <c r="I15" s="258"/>
      <c r="S15" s="258"/>
    </row>
    <row r="16" spans="5:24" ht="22.5" customHeight="1">
      <c r="E16" s="19" t="s">
        <v>265</v>
      </c>
      <c r="F16" s="294" t="str">
        <f>IF(F13=S1,M7,IF(F13=S2,M8,IF(F13=S3,M9,IF(F13=S4,M8,IF(F13=S5,M8,"")))))</f>
        <v>Regulation 31 (1) (b)</v>
      </c>
    </row>
    <row r="17" spans="4:7" s="22" customFormat="1" ht="28.5" customHeight="1">
      <c r="E17" s="19" t="s">
        <v>708</v>
      </c>
      <c r="F17" s="294" t="s">
        <v>122</v>
      </c>
    </row>
    <row r="18" spans="4:7" s="22" customFormat="1" ht="21" hidden="1">
      <c r="E18" s="461"/>
      <c r="F18" s="461"/>
    </row>
    <row r="19" spans="4:7" s="22" customFormat="1" ht="21" hidden="1" customHeight="1">
      <c r="D19" s="279"/>
      <c r="G19" s="21"/>
    </row>
    <row r="20" spans="4:7" s="22" customFormat="1" ht="12.75" hidden="1" customHeight="1">
      <c r="D20" s="24"/>
      <c r="E20" s="279"/>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password="F884"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4" width="4.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S9:S11"/>
    <mergeCell ref="M10:O10"/>
    <mergeCell ref="P10:P11"/>
    <mergeCell ref="R9:R11"/>
    <mergeCell ref="J9:J11"/>
    <mergeCell ref="K9:K11"/>
    <mergeCell ref="L9:L11"/>
    <mergeCell ref="M9:P9"/>
    <mergeCell ref="Q9:Q11"/>
    <mergeCell ref="E9:E11"/>
    <mergeCell ref="U9:V10"/>
    <mergeCell ref="X9:X11"/>
    <mergeCell ref="W9:W11"/>
    <mergeCell ref="F9:F11"/>
    <mergeCell ref="G9:G11"/>
    <mergeCell ref="H9:H11"/>
    <mergeCell ref="I9:I11"/>
    <mergeCell ref="T9:T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AR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4" width="3.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S9:S11"/>
    <mergeCell ref="M10:O10"/>
    <mergeCell ref="P10:P11"/>
    <mergeCell ref="R9:R11"/>
    <mergeCell ref="J9:J11"/>
    <mergeCell ref="K9:K11"/>
    <mergeCell ref="L9:L11"/>
    <mergeCell ref="M9:P9"/>
    <mergeCell ref="Q9:Q11"/>
    <mergeCell ref="E9:E11"/>
    <mergeCell ref="U9:V10"/>
    <mergeCell ref="X9:X11"/>
    <mergeCell ref="W9:W11"/>
    <mergeCell ref="F9:F11"/>
    <mergeCell ref="G9:G11"/>
    <mergeCell ref="H9:H11"/>
    <mergeCell ref="I9:I11"/>
    <mergeCell ref="T9:T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W9:W11"/>
    <mergeCell ref="T9:T11"/>
    <mergeCell ref="S9:S11"/>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AR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4" width="5.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S9:S11"/>
    <mergeCell ref="M10:O10"/>
    <mergeCell ref="P10:P11"/>
    <mergeCell ref="R9:R11"/>
    <mergeCell ref="J9:J11"/>
    <mergeCell ref="K9:K11"/>
    <mergeCell ref="L9:L11"/>
    <mergeCell ref="M9:P9"/>
    <mergeCell ref="Q9:Q11"/>
    <mergeCell ref="E9:E11"/>
    <mergeCell ref="U9:V10"/>
    <mergeCell ref="X9:X11"/>
    <mergeCell ref="W9:W11"/>
    <mergeCell ref="F9:F11"/>
    <mergeCell ref="G9:G11"/>
    <mergeCell ref="H9:H11"/>
    <mergeCell ref="I9:I11"/>
    <mergeCell ref="T9:T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4" width="20.2851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2" t="s">
        <v>137</v>
      </c>
      <c r="F9" s="473" t="s">
        <v>136</v>
      </c>
      <c r="G9" s="491" t="s">
        <v>1</v>
      </c>
      <c r="H9" s="473" t="s">
        <v>3</v>
      </c>
      <c r="I9" s="491" t="s">
        <v>4</v>
      </c>
      <c r="J9" s="491" t="s">
        <v>5</v>
      </c>
      <c r="K9" s="491" t="s">
        <v>6</v>
      </c>
      <c r="L9" s="491" t="s">
        <v>7</v>
      </c>
      <c r="M9" s="491" t="s">
        <v>8</v>
      </c>
      <c r="N9" s="491"/>
      <c r="O9" s="491"/>
      <c r="P9" s="491"/>
      <c r="Q9" s="532" t="s">
        <v>505</v>
      </c>
      <c r="R9" s="491" t="s">
        <v>10</v>
      </c>
      <c r="S9" s="532" t="s">
        <v>134</v>
      </c>
      <c r="T9" s="491" t="s">
        <v>107</v>
      </c>
      <c r="U9" s="491" t="s">
        <v>12</v>
      </c>
      <c r="V9" s="491"/>
      <c r="W9" s="491" t="s">
        <v>14</v>
      </c>
      <c r="X9" s="473" t="s">
        <v>499</v>
      </c>
      <c r="AR9" t="s">
        <v>404</v>
      </c>
    </row>
    <row r="10" spans="5:44" ht="31.5" customHeight="1">
      <c r="E10" s="533"/>
      <c r="F10" s="491"/>
      <c r="G10" s="491"/>
      <c r="H10" s="491"/>
      <c r="I10" s="491"/>
      <c r="J10" s="491"/>
      <c r="K10" s="491"/>
      <c r="L10" s="491"/>
      <c r="M10" s="491" t="s">
        <v>15</v>
      </c>
      <c r="N10" s="491"/>
      <c r="O10" s="491"/>
      <c r="P10" s="491" t="s">
        <v>16</v>
      </c>
      <c r="Q10" s="533"/>
      <c r="R10" s="491"/>
      <c r="S10" s="533"/>
      <c r="T10" s="491"/>
      <c r="U10" s="491"/>
      <c r="V10" s="491"/>
      <c r="W10" s="491"/>
      <c r="X10" s="491"/>
      <c r="AR10" t="s">
        <v>394</v>
      </c>
    </row>
    <row r="11" spans="5:44" ht="78.75" customHeight="1">
      <c r="E11" s="534"/>
      <c r="F11" s="491"/>
      <c r="G11" s="491"/>
      <c r="H11" s="491"/>
      <c r="I11" s="491"/>
      <c r="J11" s="491"/>
      <c r="K11" s="491"/>
      <c r="L11" s="491"/>
      <c r="M11" s="40" t="s">
        <v>17</v>
      </c>
      <c r="N11" s="40" t="s">
        <v>18</v>
      </c>
      <c r="O11" s="40" t="s">
        <v>19</v>
      </c>
      <c r="P11" s="491"/>
      <c r="Q11" s="534"/>
      <c r="R11" s="491"/>
      <c r="S11" s="534"/>
      <c r="T11" s="491"/>
      <c r="U11" s="40" t="s">
        <v>20</v>
      </c>
      <c r="V11" s="40" t="s">
        <v>21</v>
      </c>
      <c r="W11" s="491"/>
      <c r="X11" s="491"/>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S9:S11"/>
    <mergeCell ref="M10:O10"/>
    <mergeCell ref="P10:P11"/>
    <mergeCell ref="R9:R11"/>
    <mergeCell ref="J9:J11"/>
    <mergeCell ref="K9:K11"/>
    <mergeCell ref="L9:L11"/>
    <mergeCell ref="M9:P9"/>
    <mergeCell ref="Q9:Q11"/>
    <mergeCell ref="E9:E11"/>
    <mergeCell ref="U9:V10"/>
    <mergeCell ref="X9:X11"/>
    <mergeCell ref="W9:W11"/>
    <mergeCell ref="F9:F11"/>
    <mergeCell ref="G9:G11"/>
    <mergeCell ref="H9:H11"/>
    <mergeCell ref="I9:I11"/>
    <mergeCell ref="T9:T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BE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4" width="5.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2" t="s">
        <v>137</v>
      </c>
      <c r="E9" s="532" t="s">
        <v>34</v>
      </c>
      <c r="F9" s="532" t="s">
        <v>434</v>
      </c>
      <c r="G9" s="474" t="s">
        <v>136</v>
      </c>
      <c r="H9" s="491" t="s">
        <v>1</v>
      </c>
      <c r="I9" s="474" t="s">
        <v>426</v>
      </c>
      <c r="J9" s="491" t="s">
        <v>3</v>
      </c>
      <c r="K9" s="491" t="s">
        <v>4</v>
      </c>
      <c r="L9" s="491" t="s">
        <v>5</v>
      </c>
      <c r="M9" s="491" t="s">
        <v>6</v>
      </c>
      <c r="N9" s="491" t="s">
        <v>7</v>
      </c>
      <c r="O9" s="491" t="s">
        <v>8</v>
      </c>
      <c r="P9" s="491"/>
      <c r="Q9" s="491"/>
      <c r="R9" s="491"/>
      <c r="S9" s="491" t="s">
        <v>9</v>
      </c>
      <c r="T9" s="532" t="s">
        <v>505</v>
      </c>
      <c r="U9" s="532" t="s">
        <v>138</v>
      </c>
      <c r="V9" s="491" t="s">
        <v>107</v>
      </c>
      <c r="W9" s="491" t="s">
        <v>12</v>
      </c>
      <c r="X9" s="491"/>
      <c r="Y9" s="491" t="s">
        <v>14</v>
      </c>
      <c r="Z9" s="473" t="s">
        <v>499</v>
      </c>
      <c r="AG9" s="63" t="s">
        <v>406</v>
      </c>
      <c r="AV9" t="s">
        <v>34</v>
      </c>
    </row>
    <row r="10" spans="4:57" ht="31.5" customHeight="1">
      <c r="D10" s="533"/>
      <c r="E10" s="533"/>
      <c r="F10" s="533"/>
      <c r="G10" s="475"/>
      <c r="H10" s="491"/>
      <c r="I10" s="533"/>
      <c r="J10" s="491"/>
      <c r="K10" s="491"/>
      <c r="L10" s="491"/>
      <c r="M10" s="491"/>
      <c r="N10" s="491"/>
      <c r="O10" s="491" t="s">
        <v>15</v>
      </c>
      <c r="P10" s="491"/>
      <c r="Q10" s="491"/>
      <c r="R10" s="491" t="s">
        <v>16</v>
      </c>
      <c r="S10" s="491"/>
      <c r="T10" s="533"/>
      <c r="U10" s="500"/>
      <c r="V10" s="491"/>
      <c r="W10" s="491"/>
      <c r="X10" s="491"/>
      <c r="Y10" s="491"/>
      <c r="Z10" s="491"/>
      <c r="AG10" s="63" t="s">
        <v>397</v>
      </c>
      <c r="AV10" t="s">
        <v>437</v>
      </c>
    </row>
    <row r="11" spans="4:57" ht="75">
      <c r="D11" s="534"/>
      <c r="E11" s="534"/>
      <c r="F11" s="534"/>
      <c r="G11" s="476"/>
      <c r="H11" s="491"/>
      <c r="I11" s="534"/>
      <c r="J11" s="491"/>
      <c r="K11" s="491"/>
      <c r="L11" s="491"/>
      <c r="M11" s="491"/>
      <c r="N11" s="491"/>
      <c r="O11" s="40" t="s">
        <v>17</v>
      </c>
      <c r="P11" s="40" t="s">
        <v>18</v>
      </c>
      <c r="Q11" s="40" t="s">
        <v>19</v>
      </c>
      <c r="R11" s="491"/>
      <c r="S11" s="491"/>
      <c r="T11" s="534"/>
      <c r="U11" s="501"/>
      <c r="V11" s="491"/>
      <c r="W11" s="40" t="s">
        <v>20</v>
      </c>
      <c r="X11" s="40" t="s">
        <v>21</v>
      </c>
      <c r="Y11" s="491"/>
      <c r="Z11" s="491"/>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3"/>
      <c r="E15" s="18"/>
      <c r="F15" s="18"/>
      <c r="G15" s="18"/>
      <c r="H15" s="18"/>
      <c r="I15" s="18"/>
      <c r="J15" s="201"/>
      <c r="K15" s="201"/>
      <c r="L15" s="18"/>
      <c r="M15" s="18"/>
      <c r="N15" s="18"/>
      <c r="O15" s="18"/>
      <c r="P15" s="18"/>
      <c r="Q15" s="18"/>
      <c r="R15" s="18"/>
      <c r="S15" s="18"/>
      <c r="T15" s="18"/>
      <c r="U15" s="18"/>
      <c r="V15" s="18"/>
      <c r="W15" s="18"/>
      <c r="X15" s="202"/>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5" t="str">
        <f>+IFERROR(IF(COUNT(N13:N15),ROUND(SUMIF($F$13:N15,"Category",N13:N15),2),""),"")</f>
        <v/>
      </c>
      <c r="O16" s="78" t="str">
        <f>+IFERROR(IF(COUNT(O13:O15),ROUND(SUMIF($F$13:O15,"Category",O13:O15),0),""),"")</f>
        <v/>
      </c>
      <c r="P16" s="188" t="str">
        <f>+IFERROR(IF(COUNT(P13:P15),ROUND(SUMIF($F$13:P15,"Category",P13:P15),0),""),"")</f>
        <v/>
      </c>
      <c r="Q16" s="188" t="str">
        <f>+IFERROR(IF(COUNT(Q13:Q15),ROUND(SUMIF($F$13:Q15,"Category",Q13:Q15),0),""),"")</f>
        <v/>
      </c>
      <c r="R16" s="235"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35" t="str">
        <f>+IFERROR(IF(COUNT(W16),ROUND(SUM(W16)/SUM(M16)*100,2),""),0)</f>
        <v/>
      </c>
      <c r="Y16" s="64" t="str">
        <f>+IFERROR(IF(COUNT(Y13:Y15),ROUND(SUMIF($F$13:Y15,"Category",Y13:Y15),0),""),"")</f>
        <v/>
      </c>
    </row>
  </sheetData>
  <sheetProtection sheet="1" objects="1" scenarios="1"/>
  <mergeCells count="21">
    <mergeCell ref="G9:G11"/>
    <mergeCell ref="S9:S11"/>
    <mergeCell ref="R10:R11"/>
    <mergeCell ref="K9:K11"/>
    <mergeCell ref="L9:L11"/>
    <mergeCell ref="J9:J11"/>
    <mergeCell ref="D9:D11"/>
    <mergeCell ref="E9:E11"/>
    <mergeCell ref="F9:F11"/>
    <mergeCell ref="H9:H11"/>
    <mergeCell ref="I9:I11"/>
    <mergeCell ref="Z9:Z11"/>
    <mergeCell ref="M9:M11"/>
    <mergeCell ref="N9:N11"/>
    <mergeCell ref="O9:R9"/>
    <mergeCell ref="W9:X10"/>
    <mergeCell ref="Y9:Y11"/>
    <mergeCell ref="V9:V11"/>
    <mergeCell ref="T9:T11"/>
    <mergeCell ref="U9:U11"/>
    <mergeCell ref="O10:Q10"/>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AD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4" width="21.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30"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30"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15" hidden="1" customHeight="1">
      <c r="E15" s="203"/>
      <c r="F15" s="18"/>
      <c r="G15" s="18"/>
      <c r="H15" s="18"/>
      <c r="I15" s="18"/>
      <c r="J15" s="201"/>
      <c r="K15" s="201"/>
      <c r="L15" s="18"/>
      <c r="M15" s="18"/>
      <c r="N15" s="201"/>
      <c r="O15" s="201"/>
      <c r="P15" s="18"/>
      <c r="Q15" s="18"/>
      <c r="R15" s="18"/>
      <c r="S15" s="18"/>
      <c r="T15" s="18"/>
      <c r="U15" s="18"/>
      <c r="V15" s="201"/>
      <c r="W15" s="202"/>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X9:X11"/>
    <mergeCell ref="I9:I11"/>
    <mergeCell ref="J9:J11"/>
    <mergeCell ref="L9:L11"/>
    <mergeCell ref="M9:P9"/>
    <mergeCell ref="U9:V10"/>
    <mergeCell ref="W9:W11"/>
    <mergeCell ref="T9:T11"/>
    <mergeCell ref="R9:R11"/>
    <mergeCell ref="S9:S11"/>
    <mergeCell ref="H9:H11"/>
    <mergeCell ref="E9:E11"/>
    <mergeCell ref="F9:F11"/>
    <mergeCell ref="G9:G11"/>
    <mergeCell ref="K9:K11"/>
    <mergeCell ref="Q9:Q11"/>
    <mergeCell ref="P10:P11"/>
    <mergeCell ref="M10:O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AD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4" width="1.28515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30"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30"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S9:S11"/>
    <mergeCell ref="M10:O10"/>
    <mergeCell ref="P10:P11"/>
    <mergeCell ref="R9:R11"/>
    <mergeCell ref="J9:J11"/>
    <mergeCell ref="K9:K11"/>
    <mergeCell ref="L9:L11"/>
    <mergeCell ref="M9:P9"/>
    <mergeCell ref="Q9:Q11"/>
    <mergeCell ref="E9:E11"/>
    <mergeCell ref="U9:V10"/>
    <mergeCell ref="X9:X11"/>
    <mergeCell ref="W9:W11"/>
    <mergeCell ref="F9:F11"/>
    <mergeCell ref="G9:G11"/>
    <mergeCell ref="H9:H11"/>
    <mergeCell ref="I9:I11"/>
    <mergeCell ref="T9:T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A1:AD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30"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30"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dataConsolidate/>
  <mergeCells count="18">
    <mergeCell ref="W9:W11"/>
    <mergeCell ref="T9:T11"/>
    <mergeCell ref="S9:S11"/>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AD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4" width="4.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30"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30"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W9:W11"/>
    <mergeCell ref="T9:T11"/>
    <mergeCell ref="S9:S11"/>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16"/>
  <sheetViews>
    <sheetView showGridLines="0" topLeftCell="C7" workbookViewId="0">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4" width="10.140625"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0" t="s">
        <v>531</v>
      </c>
      <c r="G8" s="327" t="s">
        <v>511</v>
      </c>
      <c r="H8" s="327" t="s">
        <v>512</v>
      </c>
      <c r="I8" s="327" t="s">
        <v>159</v>
      </c>
    </row>
    <row r="9" spans="1:21" ht="20.100000000000001" customHeight="1">
      <c r="D9" s="27">
        <v>1</v>
      </c>
      <c r="E9" s="336" t="s">
        <v>126</v>
      </c>
      <c r="F9" s="207" t="s">
        <v>122</v>
      </c>
      <c r="G9" s="394" t="s">
        <v>122</v>
      </c>
      <c r="H9" s="394" t="s">
        <v>122</v>
      </c>
      <c r="I9" s="394" t="s">
        <v>122</v>
      </c>
      <c r="M9" s="18">
        <v>1</v>
      </c>
      <c r="N9" s="18">
        <v>1</v>
      </c>
      <c r="O9" s="18">
        <v>1</v>
      </c>
      <c r="P9" s="18">
        <v>1</v>
      </c>
      <c r="R9" s="18" t="s">
        <v>553</v>
      </c>
      <c r="S9" s="18" t="s">
        <v>554</v>
      </c>
      <c r="T9" s="18" t="s">
        <v>555</v>
      </c>
      <c r="U9" s="18" t="s">
        <v>556</v>
      </c>
    </row>
    <row r="10" spans="1:21" ht="20.100000000000001" customHeight="1">
      <c r="D10" s="28">
        <v>2</v>
      </c>
      <c r="E10" s="337" t="s">
        <v>127</v>
      </c>
      <c r="F10" s="208" t="s">
        <v>122</v>
      </c>
      <c r="G10" s="395" t="s">
        <v>122</v>
      </c>
      <c r="H10" s="395" t="s">
        <v>122</v>
      </c>
      <c r="I10" s="395" t="s">
        <v>122</v>
      </c>
      <c r="M10" s="18">
        <v>1</v>
      </c>
      <c r="N10" s="18">
        <v>1</v>
      </c>
      <c r="O10" s="18">
        <v>1</v>
      </c>
      <c r="P10" s="18">
        <v>1</v>
      </c>
      <c r="R10" s="18" t="s">
        <v>557</v>
      </c>
      <c r="S10" s="18" t="s">
        <v>558</v>
      </c>
      <c r="T10" s="18" t="s">
        <v>559</v>
      </c>
      <c r="U10" s="18" t="s">
        <v>560</v>
      </c>
    </row>
    <row r="11" spans="1:21" ht="20.100000000000001" customHeight="1">
      <c r="D11" s="28">
        <v>3</v>
      </c>
      <c r="E11" s="337" t="s">
        <v>128</v>
      </c>
      <c r="F11" s="208" t="s">
        <v>122</v>
      </c>
      <c r="G11" s="395" t="s">
        <v>122</v>
      </c>
      <c r="H11" s="395" t="s">
        <v>122</v>
      </c>
      <c r="I11" s="395" t="s">
        <v>122</v>
      </c>
      <c r="M11" s="18">
        <v>1</v>
      </c>
      <c r="N11" s="18">
        <v>1</v>
      </c>
      <c r="O11" s="18">
        <v>1</v>
      </c>
      <c r="P11" s="18">
        <v>1</v>
      </c>
      <c r="R11" s="18" t="s">
        <v>561</v>
      </c>
      <c r="S11" s="18" t="s">
        <v>562</v>
      </c>
      <c r="T11" s="18" t="s">
        <v>563</v>
      </c>
      <c r="U11" s="18" t="s">
        <v>564</v>
      </c>
    </row>
    <row r="12" spans="1:21" ht="30">
      <c r="D12" s="28">
        <v>4</v>
      </c>
      <c r="E12" s="337" t="s">
        <v>129</v>
      </c>
      <c r="F12" s="208" t="s">
        <v>122</v>
      </c>
      <c r="G12" s="395" t="s">
        <v>122</v>
      </c>
      <c r="H12" s="395" t="s">
        <v>122</v>
      </c>
      <c r="I12" s="395" t="s">
        <v>122</v>
      </c>
      <c r="M12" s="18">
        <v>1</v>
      </c>
      <c r="N12" s="18">
        <v>1</v>
      </c>
      <c r="O12" s="18">
        <v>1</v>
      </c>
      <c r="P12" s="18">
        <v>1</v>
      </c>
      <c r="R12" s="18" t="s">
        <v>565</v>
      </c>
      <c r="S12" s="18" t="s">
        <v>566</v>
      </c>
      <c r="T12" s="18" t="s">
        <v>567</v>
      </c>
      <c r="U12" s="18" t="s">
        <v>568</v>
      </c>
    </row>
    <row r="13" spans="1:21" ht="21.75" customHeight="1">
      <c r="D13" s="28">
        <v>5</v>
      </c>
      <c r="E13" s="337" t="s">
        <v>130</v>
      </c>
      <c r="F13" s="208" t="s">
        <v>122</v>
      </c>
      <c r="G13" s="395" t="s">
        <v>122</v>
      </c>
      <c r="H13" s="396" t="s">
        <v>122</v>
      </c>
      <c r="I13" s="396"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6">
        <v>6</v>
      </c>
      <c r="E14" s="338" t="s">
        <v>131</v>
      </c>
      <c r="F14" s="330" t="s">
        <v>122</v>
      </c>
      <c r="G14" s="397" t="s">
        <v>122</v>
      </c>
      <c r="H14" s="328"/>
      <c r="I14" s="329"/>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6">
        <v>7</v>
      </c>
      <c r="E15" s="337" t="s">
        <v>439</v>
      </c>
      <c r="F15" s="391" t="s">
        <v>122</v>
      </c>
      <c r="G15" s="398" t="s">
        <v>122</v>
      </c>
      <c r="H15" s="399" t="s">
        <v>122</v>
      </c>
      <c r="I15" s="399" t="s">
        <v>122</v>
      </c>
      <c r="M15" s="102">
        <v>1</v>
      </c>
      <c r="N15" s="102">
        <v>1</v>
      </c>
      <c r="O15" s="102">
        <v>1</v>
      </c>
      <c r="P15" s="102">
        <v>1</v>
      </c>
      <c r="R15" s="102" t="s">
        <v>577</v>
      </c>
      <c r="S15" s="102" t="s">
        <v>578</v>
      </c>
      <c r="T15" s="102" t="s">
        <v>579</v>
      </c>
      <c r="U15" s="102" t="s">
        <v>580</v>
      </c>
    </row>
    <row r="16" spans="1:21" ht="21" customHeight="1">
      <c r="D16" s="29">
        <v>8</v>
      </c>
      <c r="E16" s="339" t="s">
        <v>662</v>
      </c>
      <c r="F16" s="392" t="s">
        <v>111</v>
      </c>
      <c r="G16" s="464"/>
      <c r="H16" s="465"/>
      <c r="I16" s="466"/>
      <c r="R16" s="201" t="s">
        <v>662</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AD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4" width="4.28515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30"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30"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I9:I11"/>
    <mergeCell ref="S9:S11"/>
    <mergeCell ref="M10:O10"/>
    <mergeCell ref="T9:T11"/>
    <mergeCell ref="P10:P11"/>
    <mergeCell ref="R9:R11"/>
    <mergeCell ref="J9:J11"/>
    <mergeCell ref="K9:K11"/>
    <mergeCell ref="L9:L11"/>
    <mergeCell ref="M9:P9"/>
    <mergeCell ref="X9:X11"/>
    <mergeCell ref="Q9:Q11"/>
    <mergeCell ref="E9:E11"/>
    <mergeCell ref="U9:V10"/>
    <mergeCell ref="W9:W11"/>
    <mergeCell ref="F9:F11"/>
    <mergeCell ref="G9:G11"/>
    <mergeCell ref="H9:H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A1:AD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4"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5:30"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row>
    <row r="11" spans="5:30" ht="78.75" customHeight="1">
      <c r="E11" s="534"/>
      <c r="F11" s="491"/>
      <c r="G11" s="491"/>
      <c r="H11" s="491"/>
      <c r="I11" s="491"/>
      <c r="J11" s="491"/>
      <c r="K11" s="491"/>
      <c r="L11" s="491"/>
      <c r="M11" s="40" t="s">
        <v>17</v>
      </c>
      <c r="N11" s="40" t="s">
        <v>18</v>
      </c>
      <c r="O11" s="40" t="s">
        <v>19</v>
      </c>
      <c r="P11" s="491"/>
      <c r="Q11" s="491"/>
      <c r="R11" s="534"/>
      <c r="S11" s="534"/>
      <c r="T11" s="491"/>
      <c r="U11" s="40" t="s">
        <v>20</v>
      </c>
      <c r="V11" s="40" t="s">
        <v>21</v>
      </c>
      <c r="W11" s="491"/>
      <c r="X11" s="491"/>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7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W9:W11"/>
    <mergeCell ref="T9:T11"/>
    <mergeCell ref="S9:S11"/>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s>
  <dataValidations disablePrompts="1"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A1:BB25"/>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V27" sqref="V27"/>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4" width="2.5703125" hidden="1"/>
  </cols>
  <sheetData>
    <row r="1" spans="4:54" hidden="1">
      <c r="I1">
        <v>6</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+IFERROR(IF(COUNT(I13:I21),ROUND(SUMIF($F$13:I21,"Category",I13:I21),0),""),"")</f>
        <v>104</v>
      </c>
      <c r="J3">
        <f ca="1">+IFERROR(IF(COUNT(J13:J21),ROUND(SUMIF($F$13:J21,"Category",J13:J21),0),""),"")</f>
        <v>831003</v>
      </c>
      <c r="K3" t="str">
        <f>+IFERROR(IF(COUNT(K13:K21),ROUND(SUMIF($F$13:K21,"Category",K13:K21),0),""),"")</f>
        <v/>
      </c>
      <c r="L3" t="str">
        <f>+IFERROR(IF(COUNT(L13:L21),ROUND(SUMIF($F$13:L21,"Category",L13:L21),0),""),"")</f>
        <v/>
      </c>
      <c r="M3">
        <f ca="1">+IFERROR(IF(COUNT(M13:M21),ROUND(SUMIF($F$13:M21,"Category",M13:M21),0),""),"")</f>
        <v>831003</v>
      </c>
      <c r="N3">
        <f ca="1">+IFERROR(IF(COUNT(N13:N21),ROUND(SUMIF($F$13:N21,"Category",N13:N21),2),""),"")</f>
        <v>21.8</v>
      </c>
      <c r="O3">
        <f ca="1">+IFERROR(IF(COUNT(O13:O21),ROUND(SUMIF($F$13:O21,"Category",O13:O21),0),""),"")</f>
        <v>831003</v>
      </c>
      <c r="P3" t="str">
        <f>+IFERROR(IF(COUNT(P13:P21),ROUND(SUMIF($F$13:P21,"Category",P13:P21),0),""),"")</f>
        <v/>
      </c>
      <c r="Q3">
        <f ca="1">+IFERROR(IF(COUNT(Q13:Q21),ROUND(SUMIF($F$13:Q21,"Category",Q13:Q21),0),""),"")</f>
        <v>831003</v>
      </c>
      <c r="R3">
        <f ca="1">+IFERROR(IF(COUNT(R13:R21),ROUND(SUMIF($F$13:R21,"Category",R13:R21),2),""),"")</f>
        <v>21.8</v>
      </c>
      <c r="S3" t="str">
        <f>+IFERROR(IF(COUNT(S13:S21),ROUND(SUMIF($F$13:S21,"Category",S13:S21),0),""),"")</f>
        <v/>
      </c>
      <c r="T3" t="str">
        <f>+IFERROR(IF(COUNT(T13:T21),ROUND(SUMIF($F$13:T21,"Category",T13:T21),0),""),"")</f>
        <v/>
      </c>
      <c r="U3" t="str">
        <f>+IFERROR(IF(COUNT(U13:U21),ROUND(SUMIF($F$13:U21,"Category",U13:U21),0),""),"")</f>
        <v/>
      </c>
      <c r="V3">
        <f ca="1">+IFERROR(IF(COUNT(V13:V21),ROUND(SUMIF($F$13:V21,"Category",V13:V21),2),""),"")</f>
        <v>21.8</v>
      </c>
      <c r="W3" t="str">
        <f>+IFERROR(IF(COUNT(W13:W21),ROUND(SUMIF($F$13:W21,"Category",W13:W21),0),""),"")</f>
        <v/>
      </c>
      <c r="X3" t="str">
        <f>+IFERROR(IF(COUNT(X13:X21),ROUND(SUMIF($F$13:X21,"Category",X13:X21),2),""),"")</f>
        <v/>
      </c>
      <c r="Y3">
        <f ca="1">+IFERROR(IF(COUNT(Y13:Y21),ROUND(SUMIF($F$13:Y21,"Category",Y13:Y21),0),""),"")</f>
        <v>830003</v>
      </c>
    </row>
    <row r="4" spans="4:54" hidden="1"/>
    <row r="5" spans="4:54" hidden="1"/>
    <row r="6" spans="4:54" hidden="1"/>
    <row r="9" spans="4:54" ht="29.25" customHeight="1">
      <c r="D9" s="532" t="s">
        <v>137</v>
      </c>
      <c r="E9" s="532" t="s">
        <v>34</v>
      </c>
      <c r="F9" s="532" t="s">
        <v>434</v>
      </c>
      <c r="G9" s="474" t="s">
        <v>136</v>
      </c>
      <c r="H9" s="491" t="s">
        <v>1</v>
      </c>
      <c r="I9" s="474" t="s">
        <v>426</v>
      </c>
      <c r="J9" s="491" t="s">
        <v>3</v>
      </c>
      <c r="K9" s="491" t="s">
        <v>4</v>
      </c>
      <c r="L9" s="491" t="s">
        <v>5</v>
      </c>
      <c r="M9" s="491" t="s">
        <v>6</v>
      </c>
      <c r="N9" s="491" t="s">
        <v>7</v>
      </c>
      <c r="O9" s="491" t="s">
        <v>8</v>
      </c>
      <c r="P9" s="491"/>
      <c r="Q9" s="491"/>
      <c r="R9" s="491"/>
      <c r="S9" s="491" t="s">
        <v>9</v>
      </c>
      <c r="T9" s="532" t="s">
        <v>505</v>
      </c>
      <c r="U9" s="532" t="s">
        <v>134</v>
      </c>
      <c r="V9" s="491" t="s">
        <v>107</v>
      </c>
      <c r="W9" s="491" t="s">
        <v>12</v>
      </c>
      <c r="X9" s="491"/>
      <c r="Y9" s="491" t="s">
        <v>14</v>
      </c>
      <c r="Z9" s="473" t="s">
        <v>499</v>
      </c>
      <c r="AV9" t="s">
        <v>34</v>
      </c>
    </row>
    <row r="10" spans="4:54" ht="31.5" customHeight="1">
      <c r="D10" s="533"/>
      <c r="E10" s="533"/>
      <c r="F10" s="533"/>
      <c r="G10" s="475"/>
      <c r="H10" s="491"/>
      <c r="I10" s="533"/>
      <c r="J10" s="491"/>
      <c r="K10" s="491"/>
      <c r="L10" s="491"/>
      <c r="M10" s="491"/>
      <c r="N10" s="491"/>
      <c r="O10" s="491" t="s">
        <v>15</v>
      </c>
      <c r="P10" s="491"/>
      <c r="Q10" s="491"/>
      <c r="R10" s="491" t="s">
        <v>16</v>
      </c>
      <c r="S10" s="491"/>
      <c r="T10" s="533"/>
      <c r="U10" s="533"/>
      <c r="V10" s="491"/>
      <c r="W10" s="491"/>
      <c r="X10" s="491"/>
      <c r="Y10" s="491"/>
      <c r="Z10" s="491"/>
      <c r="AV10" t="s">
        <v>437</v>
      </c>
    </row>
    <row r="11" spans="4:54" ht="75">
      <c r="D11" s="534"/>
      <c r="E11" s="534"/>
      <c r="F11" s="534"/>
      <c r="G11" s="476"/>
      <c r="H11" s="491"/>
      <c r="I11" s="534"/>
      <c r="J11" s="491"/>
      <c r="K11" s="491"/>
      <c r="L11" s="491"/>
      <c r="M11" s="491"/>
      <c r="N11" s="491"/>
      <c r="O11" s="40" t="s">
        <v>17</v>
      </c>
      <c r="P11" s="40" t="s">
        <v>18</v>
      </c>
      <c r="Q11" s="40" t="s">
        <v>19</v>
      </c>
      <c r="R11" s="491"/>
      <c r="S11" s="491"/>
      <c r="T11" s="534"/>
      <c r="U11" s="534"/>
      <c r="V11" s="491"/>
      <c r="W11" s="40" t="s">
        <v>20</v>
      </c>
      <c r="X11" s="40" t="s">
        <v>21</v>
      </c>
      <c r="Y11" s="491"/>
      <c r="Z11" s="491"/>
    </row>
    <row r="12" spans="4:54"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SUM(#REF!)</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4" t="s">
        <v>498</v>
      </c>
      <c r="F15" s="404" t="s">
        <v>34</v>
      </c>
      <c r="G15" s="288"/>
      <c r="H15" s="403"/>
      <c r="I15" s="47">
        <v>46</v>
      </c>
      <c r="J15" s="47">
        <v>33857</v>
      </c>
      <c r="K15" s="47"/>
      <c r="L15" s="47"/>
      <c r="M15" s="406">
        <f t="shared" ref="M15:M20" si="0">+IFERROR(IF(COUNT(J15:L15),ROUND(SUM(J15:L15),0),""),"")</f>
        <v>33857</v>
      </c>
      <c r="N15" s="236">
        <f>+IFERROR(IF(COUNT(M15),ROUND(M15/'Shareholding Pattern'!$L$57*100,2),""),"")</f>
        <v>0.89</v>
      </c>
      <c r="O15" s="47">
        <f t="shared" ref="O15:O20" si="1">IF(J15="","",J15)</f>
        <v>33857</v>
      </c>
      <c r="P15" s="47"/>
      <c r="Q15" s="406">
        <f t="shared" ref="Q15:Q20" si="2">+IFERROR(IF(COUNT(O15:P15),ROUND(SUM(O15,P15),2),""),"")</f>
        <v>33857</v>
      </c>
      <c r="R15" s="236">
        <f>+IFERROR(IF(COUNT(Q15),ROUND(Q15/('Shareholding Pattern'!$P$58)*100,2),""),"")</f>
        <v>0.89</v>
      </c>
      <c r="S15" s="47"/>
      <c r="T15" s="47"/>
      <c r="U15" s="406" t="str">
        <f t="shared" ref="U15:U20" si="3">+IFERROR(IF(COUNT(S15:T15),ROUND(SUM(S15:T15),0),""),"")</f>
        <v/>
      </c>
      <c r="V15" s="236">
        <f>+IFERROR(IF(COUNT(M15,U15),ROUND(SUM(U15,M15)/SUM('Shareholding Pattern'!$L$57,'Shareholding Pattern'!$T$57)*100,2),""),"")</f>
        <v>0.89</v>
      </c>
      <c r="W15" s="47"/>
      <c r="X15" s="235" t="str">
        <f t="shared" ref="X15:X20" si="4">+IFERROR(IF(COUNT(W15),ROUND(SUM(W15)/SUM(M15)*100,2),""),0)</f>
        <v/>
      </c>
      <c r="Y15" s="47">
        <v>33857</v>
      </c>
      <c r="Z15" s="283"/>
      <c r="AA15" s="11"/>
      <c r="AB15" s="11"/>
      <c r="AC15" s="11">
        <f t="shared" ref="AC15:AC20" si="5">IF(SUM(H15:Y15)&gt;0,1,0)</f>
        <v>1</v>
      </c>
    </row>
    <row r="16" spans="4:54" ht="24.75" customHeight="1">
      <c r="D16" s="89">
        <v>2</v>
      </c>
      <c r="E16" s="404" t="s">
        <v>631</v>
      </c>
      <c r="F16" s="404" t="s">
        <v>34</v>
      </c>
      <c r="G16" s="288"/>
      <c r="H16" s="403"/>
      <c r="I16" s="47">
        <v>39</v>
      </c>
      <c r="J16" s="47">
        <v>634809</v>
      </c>
      <c r="K16" s="47"/>
      <c r="L16" s="47"/>
      <c r="M16" s="406">
        <f t="shared" si="0"/>
        <v>634809</v>
      </c>
      <c r="N16" s="236">
        <f>+IFERROR(IF(COUNT(M16),ROUND(M16/'Shareholding Pattern'!$L$57*100,2),""),"")</f>
        <v>16.649999999999999</v>
      </c>
      <c r="O16" s="47">
        <f t="shared" si="1"/>
        <v>634809</v>
      </c>
      <c r="P16" s="47"/>
      <c r="Q16" s="406">
        <f t="shared" si="2"/>
        <v>634809</v>
      </c>
      <c r="R16" s="236">
        <f>+IFERROR(IF(COUNT(Q16),ROUND(Q16/('Shareholding Pattern'!$P$58)*100,2),""),"")</f>
        <v>16.649999999999999</v>
      </c>
      <c r="S16" s="47"/>
      <c r="T16" s="47"/>
      <c r="U16" s="406" t="str">
        <f t="shared" si="3"/>
        <v/>
      </c>
      <c r="V16" s="236">
        <f>+IFERROR(IF(COUNT(M16,U16),ROUND(SUM(U16,M16)/SUM('Shareholding Pattern'!$L$57,'Shareholding Pattern'!$T$57)*100,2),""),"")</f>
        <v>16.649999999999999</v>
      </c>
      <c r="W16" s="47"/>
      <c r="X16" s="235" t="str">
        <f t="shared" si="4"/>
        <v/>
      </c>
      <c r="Y16" s="47">
        <v>633809</v>
      </c>
      <c r="Z16" s="283"/>
      <c r="AA16" s="11"/>
      <c r="AB16" s="11"/>
      <c r="AC16" s="11">
        <f t="shared" si="5"/>
        <v>1</v>
      </c>
    </row>
    <row r="17" spans="4:29" ht="24.75" customHeight="1">
      <c r="D17" s="89">
        <v>3</v>
      </c>
      <c r="E17" s="404" t="s">
        <v>393</v>
      </c>
      <c r="F17" s="404" t="s">
        <v>34</v>
      </c>
      <c r="G17" s="288"/>
      <c r="H17" s="403"/>
      <c r="I17" s="47">
        <v>1</v>
      </c>
      <c r="J17" s="47">
        <v>25</v>
      </c>
      <c r="K17" s="47"/>
      <c r="L17" s="47"/>
      <c r="M17" s="406">
        <f t="shared" si="0"/>
        <v>25</v>
      </c>
      <c r="N17" s="236">
        <f>+IFERROR(IF(COUNT(M17),ROUND(M17/'Shareholding Pattern'!$L$57*100,2),""),"")</f>
        <v>0</v>
      </c>
      <c r="O17" s="47">
        <f t="shared" si="1"/>
        <v>25</v>
      </c>
      <c r="P17" s="47"/>
      <c r="Q17" s="406">
        <f t="shared" si="2"/>
        <v>25</v>
      </c>
      <c r="R17" s="236">
        <f>+IFERROR(IF(COUNT(Q17),ROUND(Q17/('Shareholding Pattern'!$P$58)*100,2),""),"")</f>
        <v>0</v>
      </c>
      <c r="S17" s="47"/>
      <c r="T17" s="47"/>
      <c r="U17" s="406" t="str">
        <f t="shared" si="3"/>
        <v/>
      </c>
      <c r="V17" s="236">
        <f>+IFERROR(IF(COUNT(M17,U17),ROUND(SUM(U17,M17)/SUM('Shareholding Pattern'!$L$57,'Shareholding Pattern'!$T$57)*100,2),""),"")</f>
        <v>0</v>
      </c>
      <c r="W17" s="47"/>
      <c r="X17" s="235" t="str">
        <f t="shared" si="4"/>
        <v/>
      </c>
      <c r="Y17" s="47">
        <v>25</v>
      </c>
      <c r="Z17" s="283"/>
      <c r="AA17" s="11"/>
      <c r="AB17" s="11"/>
      <c r="AC17" s="11">
        <f t="shared" si="5"/>
        <v>1</v>
      </c>
    </row>
    <row r="18" spans="4:29" ht="24.75" customHeight="1">
      <c r="D18" s="89">
        <v>4</v>
      </c>
      <c r="E18" s="404" t="s">
        <v>394</v>
      </c>
      <c r="F18" s="404" t="s">
        <v>34</v>
      </c>
      <c r="G18" s="288"/>
      <c r="H18" s="403"/>
      <c r="I18" s="47">
        <v>17</v>
      </c>
      <c r="J18" s="47">
        <v>7659</v>
      </c>
      <c r="K18" s="47"/>
      <c r="L18" s="47"/>
      <c r="M18" s="406">
        <f t="shared" si="0"/>
        <v>7659</v>
      </c>
      <c r="N18" s="236">
        <f>+IFERROR(IF(COUNT(M18),ROUND(M18/'Shareholding Pattern'!$L$57*100,2),""),"")</f>
        <v>0.2</v>
      </c>
      <c r="O18" s="47">
        <f t="shared" si="1"/>
        <v>7659</v>
      </c>
      <c r="P18" s="47"/>
      <c r="Q18" s="406">
        <f t="shared" si="2"/>
        <v>7659</v>
      </c>
      <c r="R18" s="236">
        <f>+IFERROR(IF(COUNT(Q18),ROUND(Q18/('Shareholding Pattern'!$P$58)*100,2),""),"")</f>
        <v>0.2</v>
      </c>
      <c r="S18" s="47"/>
      <c r="T18" s="47"/>
      <c r="U18" s="406" t="str">
        <f t="shared" si="3"/>
        <v/>
      </c>
      <c r="V18" s="236">
        <f>+IFERROR(IF(COUNT(M18,U18),ROUND(SUM(U18,M18)/SUM('Shareholding Pattern'!$L$57,'Shareholding Pattern'!$T$57)*100,2),""),"")</f>
        <v>0.2</v>
      </c>
      <c r="W18" s="47"/>
      <c r="X18" s="235" t="str">
        <f t="shared" si="4"/>
        <v/>
      </c>
      <c r="Y18" s="47">
        <v>7659</v>
      </c>
      <c r="Z18" s="283"/>
      <c r="AA18" s="11"/>
      <c r="AB18" s="11"/>
      <c r="AC18" s="11">
        <f t="shared" si="5"/>
        <v>1</v>
      </c>
    </row>
    <row r="19" spans="4:29" ht="24.75" customHeight="1">
      <c r="D19" s="89">
        <v>5</v>
      </c>
      <c r="E19" s="404" t="s">
        <v>527</v>
      </c>
      <c r="F19" s="404" t="s">
        <v>437</v>
      </c>
      <c r="G19" s="404" t="s">
        <v>723</v>
      </c>
      <c r="H19" s="402" t="s">
        <v>724</v>
      </c>
      <c r="I19" s="405">
        <v>1</v>
      </c>
      <c r="J19" s="47">
        <v>124004</v>
      </c>
      <c r="K19" s="47"/>
      <c r="L19" s="47"/>
      <c r="M19" s="406">
        <f t="shared" si="0"/>
        <v>124004</v>
      </c>
      <c r="N19" s="236">
        <f>+IFERROR(IF(COUNT(M19),ROUND(M19/'Shareholding Pattern'!$L$57*100,2),""),"")</f>
        <v>3.25</v>
      </c>
      <c r="O19" s="47">
        <f t="shared" si="1"/>
        <v>124004</v>
      </c>
      <c r="P19" s="47"/>
      <c r="Q19" s="406">
        <f t="shared" si="2"/>
        <v>124004</v>
      </c>
      <c r="R19" s="236">
        <f>+IFERROR(IF(COUNT(Q19),ROUND(Q19/('Shareholding Pattern'!$P$58)*100,2),""),"")</f>
        <v>3.25</v>
      </c>
      <c r="S19" s="47"/>
      <c r="T19" s="47"/>
      <c r="U19" s="406" t="str">
        <f t="shared" si="3"/>
        <v/>
      </c>
      <c r="V19" s="236">
        <f>+IFERROR(IF(COUNT(M19,U19),ROUND(SUM(U19,M19)/SUM('Shareholding Pattern'!$L$57,'Shareholding Pattern'!$T$57)*100,2),""),"")</f>
        <v>3.25</v>
      </c>
      <c r="W19" s="47"/>
      <c r="X19" s="235" t="str">
        <f t="shared" si="4"/>
        <v/>
      </c>
      <c r="Y19" s="47">
        <v>124004</v>
      </c>
      <c r="Z19" s="283"/>
      <c r="AA19" s="11"/>
      <c r="AB19" s="11"/>
      <c r="AC19" s="11">
        <f t="shared" si="5"/>
        <v>1</v>
      </c>
    </row>
    <row r="20" spans="4:29" ht="24.75" customHeight="1">
      <c r="D20" s="89">
        <v>6</v>
      </c>
      <c r="E20" s="404" t="s">
        <v>527</v>
      </c>
      <c r="F20" s="404" t="s">
        <v>34</v>
      </c>
      <c r="G20" s="288"/>
      <c r="H20" s="403"/>
      <c r="I20" s="47">
        <v>1</v>
      </c>
      <c r="J20" s="47">
        <v>154653</v>
      </c>
      <c r="K20" s="47"/>
      <c r="L20" s="47"/>
      <c r="M20" s="406">
        <f t="shared" si="0"/>
        <v>154653</v>
      </c>
      <c r="N20" s="236">
        <f>+IFERROR(IF(COUNT(M20),ROUND(M20/'Shareholding Pattern'!$L$57*100,2),""),"")</f>
        <v>4.0599999999999996</v>
      </c>
      <c r="O20" s="47">
        <f t="shared" si="1"/>
        <v>154653</v>
      </c>
      <c r="P20" s="47"/>
      <c r="Q20" s="406">
        <f t="shared" si="2"/>
        <v>154653</v>
      </c>
      <c r="R20" s="236">
        <f>+IFERROR(IF(COUNT(Q20),ROUND(Q20/('Shareholding Pattern'!$P$58)*100,2),""),"")</f>
        <v>4.0599999999999996</v>
      </c>
      <c r="S20" s="47"/>
      <c r="T20" s="47"/>
      <c r="U20" s="406" t="str">
        <f t="shared" si="3"/>
        <v/>
      </c>
      <c r="V20" s="236">
        <f>+IFERROR(IF(COUNT(M20,U20),ROUND(SUM(U20,M20)/SUM('Shareholding Pattern'!$L$57,'Shareholding Pattern'!$T$57)*100,2),""),"")</f>
        <v>4.0599999999999996</v>
      </c>
      <c r="W20" s="47"/>
      <c r="X20" s="235" t="str">
        <f t="shared" si="4"/>
        <v/>
      </c>
      <c r="Y20" s="47">
        <v>154653</v>
      </c>
      <c r="Z20" s="283"/>
      <c r="AA20" s="11"/>
      <c r="AB20" s="11"/>
      <c r="AC20" s="11">
        <f t="shared" si="5"/>
        <v>1</v>
      </c>
    </row>
    <row r="21" spans="4:29" ht="0.75" hidden="1" customHeight="1">
      <c r="D21" s="203"/>
      <c r="E21" s="18"/>
      <c r="F21" s="18"/>
      <c r="G21" s="18"/>
      <c r="H21" s="18"/>
      <c r="I21" s="18"/>
      <c r="J21" s="18"/>
      <c r="K21" s="201"/>
      <c r="L21" s="201"/>
      <c r="M21" s="18"/>
      <c r="N21" s="18"/>
      <c r="O21" s="201"/>
      <c r="P21" s="201"/>
      <c r="Q21" s="18"/>
      <c r="R21" s="18"/>
      <c r="S21" s="18"/>
      <c r="T21" s="18"/>
      <c r="U21" s="18"/>
      <c r="V21" s="18"/>
      <c r="W21" s="201"/>
      <c r="X21" s="18"/>
      <c r="Y21" s="202"/>
    </row>
    <row r="22" spans="4:29" ht="24.95" customHeight="1">
      <c r="D22" s="128"/>
      <c r="E22" s="36"/>
      <c r="F22" s="36"/>
      <c r="G22" s="60" t="s">
        <v>450</v>
      </c>
      <c r="H22" s="60" t="s">
        <v>19</v>
      </c>
      <c r="I22" s="64">
        <f ca="1">+IFERROR(IF(COUNT(I13:I21),ROUND(SUMIF($F$13:I21,"Category",I13:I21),0),""),"")</f>
        <v>104</v>
      </c>
      <c r="J22" s="64">
        <f ca="1">+IFERROR(IF(COUNT(J13:J21),ROUND(SUMIF($F$13:J21,"Category",J13:J21),0),""),"")</f>
        <v>831003</v>
      </c>
      <c r="K22" s="64" t="str">
        <f>+IFERROR(IF(COUNT(K13:K21),ROUND(SUMIF($F$13:K21,"Category",K13:K21),0),""),"")</f>
        <v/>
      </c>
      <c r="L22" s="64" t="str">
        <f>+IFERROR(IF(COUNT(L13:L21),ROUND(SUMIF($F$13:L21,"Category",L13:L21),0),""),"")</f>
        <v/>
      </c>
      <c r="M22" s="64">
        <f ca="1">+IFERROR(IF(COUNT(M13:M21),ROUND(SUMIF($F$13:M21,"Category",M13:M21),0),""),"")</f>
        <v>831003</v>
      </c>
      <c r="N22" s="235">
        <f ca="1">+IFERROR(IF(COUNT(N13:N21),ROUND(SUMIF($F$13:N21,"Category",N13:N21),2),""),"")</f>
        <v>21.8</v>
      </c>
      <c r="O22" s="188">
        <f ca="1">+IFERROR(IF(COUNT(O13:O21),ROUND(SUMIF($F$13:O21,"Category",O13:O21),0),""),"")</f>
        <v>831003</v>
      </c>
      <c r="P22" s="188" t="str">
        <f>+IFERROR(IF(COUNT(P13:P21),ROUND(SUMIF($F$13:P21,"Category",P13:P21),0),""),"")</f>
        <v/>
      </c>
      <c r="Q22" s="188">
        <f ca="1">+IFERROR(IF(COUNT(Q13:Q21),ROUND(SUMIF($F$13:Q21,"Category",Q13:Q21),0),""),"")</f>
        <v>831003</v>
      </c>
      <c r="R22" s="235">
        <f ca="1">+IFERROR(IF(COUNT(R13:R21),ROUND(SUMIF($F$13:R21,"Category",R13:R21),2),""),"")</f>
        <v>21.8</v>
      </c>
      <c r="S22" s="64" t="str">
        <f>+IFERROR(IF(COUNT(S13:S21),ROUND(SUMIF($F$13:S21,"Category",S13:S21),0),""),"")</f>
        <v/>
      </c>
      <c r="T22" s="64" t="str">
        <f>+IFERROR(IF(COUNT(T13:T21),ROUND(SUMIF($F$13:T21,"Category",T13:T21),0),""),"")</f>
        <v/>
      </c>
      <c r="U22" s="64" t="str">
        <f>+IFERROR(IF(COUNT(U13:U21),ROUND(SUMIF($F$13:U21,"Category",U13:U21),0),""),"")</f>
        <v/>
      </c>
      <c r="V22" s="235">
        <f ca="1">+IFERROR(IF(COUNT(V13:V21),ROUND(SUMIF($F$13:V21,"Category",V13:V21),2),""),"")</f>
        <v>21.8</v>
      </c>
      <c r="W22" s="64" t="str">
        <f>+IFERROR(IF(COUNT(W13:W21),ROUND(SUMIF($F$13:W21,"Category",W13:W21),0),""),"")</f>
        <v/>
      </c>
      <c r="X22" s="235" t="str">
        <f>+IFERROR(IF(COUNT(W22),ROUND(SUM(W22)/SUM(M22)*100,2),""),0)</f>
        <v/>
      </c>
      <c r="Y22" s="64">
        <f ca="1">+IFERROR(IF(COUNT(Y13:Y21),ROUND(SUMIF($F$13:Y21,"Category",Y13:Y21),0),""),"")</f>
        <v>830003</v>
      </c>
    </row>
    <row r="25" spans="4:29">
      <c r="G25" s="102"/>
    </row>
  </sheetData>
  <sheetProtection password="F884" sheet="1" objects="1" scenarios="1"/>
  <dataConsolidate/>
  <mergeCells count="21">
    <mergeCell ref="G9:G11"/>
    <mergeCell ref="W9:X10"/>
    <mergeCell ref="K9:K11"/>
    <mergeCell ref="L9:L11"/>
    <mergeCell ref="M9:M11"/>
    <mergeCell ref="N9:N11"/>
    <mergeCell ref="D9:D11"/>
    <mergeCell ref="E9:E11"/>
    <mergeCell ref="F9:F11"/>
    <mergeCell ref="H9:H11"/>
    <mergeCell ref="I9:I11"/>
    <mergeCell ref="Z9:Z11"/>
    <mergeCell ref="J9:J11"/>
    <mergeCell ref="Y9:Y11"/>
    <mergeCell ref="V9:V11"/>
    <mergeCell ref="T9:T11"/>
    <mergeCell ref="U9:U11"/>
    <mergeCell ref="O10:Q10"/>
    <mergeCell ref="R10:R11"/>
    <mergeCell ref="O9:R9"/>
    <mergeCell ref="S9:S11"/>
  </mergeCells>
  <dataValidations count="7">
    <dataValidation type="whole" operator="lessThanOrEqual" allowBlank="1" showInputMessage="1" showErrorMessage="1" sqref="Y13 Y15:Y20">
      <formula1>M13</formula1>
    </dataValidation>
    <dataValidation type="whole" operator="lessThanOrEqual" allowBlank="1" showInputMessage="1" showErrorMessage="1" sqref="W13 W15:W20">
      <formula1>J13</formula1>
    </dataValidation>
    <dataValidation type="whole" operator="greaterThanOrEqual" allowBlank="1" showInputMessage="1" showErrorMessage="1" sqref="O13:P13 J13:L13 S13:T13 S15:T20 O15:P20 J15:L20">
      <formula1>0</formula1>
    </dataValidation>
    <dataValidation type="textLength" operator="equal" allowBlank="1" showInputMessage="1" showErrorMessage="1" prompt="[A-Z][A-Z][A-Z][A-Z][A-Z][0-9][0-9][0-9][0-9][A-Z]_x000a__x000a_In absence of PAN write : ZZZZZ9999Z" sqref="H13 H15:H20">
      <formula1>10</formula1>
    </dataValidation>
    <dataValidation type="list" allowBlank="1" showInputMessage="1" showErrorMessage="1" sqref="F13 F15:F20">
      <formula1>$AV$9:$AV$10</formula1>
    </dataValidation>
    <dataValidation type="list" allowBlank="1" showInputMessage="1" showErrorMessage="1" sqref="E13 E15:E20">
      <formula1>$AE$1:$BB$1</formula1>
    </dataValidation>
    <dataValidation type="whole" operator="greaterThan" allowBlank="1" showInputMessage="1" showErrorMessage="1" sqref="I13 I15:I20">
      <formula1>0</formula1>
    </dataValidation>
  </dataValidations>
  <hyperlinks>
    <hyperlink ref="H22" location="'Shareholding Pattern'!F48" display="Total"/>
    <hyperlink ref="G22" location="'Shareholding Pattern'!F48"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mc:AlternateContent xmlns:mc="http://schemas.openxmlformats.org/markup-compatibility/2006">
          <mc:Choice Requires="x14">
            <control shapeId="2050" r:id="rId5" name="Button 2">
              <controlPr defaultSize="0" print="0" autoFill="0" autoPict="0" macro="[0]!opentextblock">
                <anchor moveWithCells="1" sizeWithCells="1">
                  <from>
                    <xdr:col>25</xdr:col>
                    <xdr:colOff>57150</xdr:colOff>
                    <xdr:row>15</xdr:row>
                    <xdr:rowOff>57150</xdr:rowOff>
                  </from>
                  <to>
                    <xdr:col>25</xdr:col>
                    <xdr:colOff>1314450</xdr:colOff>
                    <xdr:row>15</xdr:row>
                    <xdr:rowOff>257175</xdr:rowOff>
                  </to>
                </anchor>
              </controlPr>
            </control>
          </mc:Choice>
        </mc:AlternateContent>
        <mc:AlternateContent xmlns:mc="http://schemas.openxmlformats.org/markup-compatibility/2006">
          <mc:Choice Requires="x14">
            <control shapeId="2051" r:id="rId6" name="Button 3">
              <controlPr defaultSize="0" print="0" autoFill="0" autoPict="0" macro="[0]!opentextblock">
                <anchor moveWithCells="1" sizeWithCells="1">
                  <from>
                    <xdr:col>25</xdr:col>
                    <xdr:colOff>57150</xdr:colOff>
                    <xdr:row>16</xdr:row>
                    <xdr:rowOff>57150</xdr:rowOff>
                  </from>
                  <to>
                    <xdr:col>25</xdr:col>
                    <xdr:colOff>1314450</xdr:colOff>
                    <xdr:row>16</xdr:row>
                    <xdr:rowOff>257175</xdr:rowOff>
                  </to>
                </anchor>
              </controlPr>
            </control>
          </mc:Choice>
        </mc:AlternateContent>
        <mc:AlternateContent xmlns:mc="http://schemas.openxmlformats.org/markup-compatibility/2006">
          <mc:Choice Requires="x14">
            <control shapeId="2052" r:id="rId7" name="Button 4">
              <controlPr defaultSize="0" print="0" autoFill="0" autoPict="0" macro="[0]!opentextblock">
                <anchor moveWithCells="1" sizeWithCells="1">
                  <from>
                    <xdr:col>25</xdr:col>
                    <xdr:colOff>57150</xdr:colOff>
                    <xdr:row>17</xdr:row>
                    <xdr:rowOff>57150</xdr:rowOff>
                  </from>
                  <to>
                    <xdr:col>25</xdr:col>
                    <xdr:colOff>1314450</xdr:colOff>
                    <xdr:row>17</xdr:row>
                    <xdr:rowOff>257175</xdr:rowOff>
                  </to>
                </anchor>
              </controlPr>
            </control>
          </mc:Choice>
        </mc:AlternateContent>
        <mc:AlternateContent xmlns:mc="http://schemas.openxmlformats.org/markup-compatibility/2006">
          <mc:Choice Requires="x14">
            <control shapeId="2053" r:id="rId8" name="Button 5">
              <controlPr defaultSize="0" print="0" autoFill="0" autoPict="0" macro="[0]!opentextblock">
                <anchor moveWithCells="1" sizeWithCells="1">
                  <from>
                    <xdr:col>25</xdr:col>
                    <xdr:colOff>57150</xdr:colOff>
                    <xdr:row>18</xdr:row>
                    <xdr:rowOff>57150</xdr:rowOff>
                  </from>
                  <to>
                    <xdr:col>25</xdr:col>
                    <xdr:colOff>1314450</xdr:colOff>
                    <xdr:row>18</xdr:row>
                    <xdr:rowOff>257175</xdr:rowOff>
                  </to>
                </anchor>
              </controlPr>
            </control>
          </mc:Choice>
        </mc:AlternateContent>
        <mc:AlternateContent xmlns:mc="http://schemas.openxmlformats.org/markup-compatibility/2006">
          <mc:Choice Requires="x14">
            <control shapeId="2055" r:id="rId9" name="Button 7">
              <controlPr defaultSize="0" print="0" autoFill="0" autoPict="0" macro="[0]!opentextblock">
                <anchor moveWithCells="1" sizeWithCells="1">
                  <from>
                    <xdr:col>25</xdr:col>
                    <xdr:colOff>57150</xdr:colOff>
                    <xdr:row>19</xdr:row>
                    <xdr:rowOff>57150</xdr:rowOff>
                  </from>
                  <to>
                    <xdr:col>25</xdr:col>
                    <xdr:colOff>1314450</xdr:colOff>
                    <xdr:row>19</xdr:row>
                    <xdr:rowOff>257175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AD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4" width="3.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49" t="s">
        <v>140</v>
      </c>
      <c r="D9" s="532" t="s">
        <v>34</v>
      </c>
      <c r="E9" s="491" t="s">
        <v>139</v>
      </c>
      <c r="F9" s="491" t="s">
        <v>136</v>
      </c>
      <c r="G9" s="491" t="s">
        <v>1</v>
      </c>
      <c r="H9" s="473" t="s">
        <v>426</v>
      </c>
      <c r="I9" s="491" t="s">
        <v>3</v>
      </c>
      <c r="J9" s="491" t="s">
        <v>4</v>
      </c>
      <c r="K9" s="491" t="s">
        <v>5</v>
      </c>
      <c r="L9" s="491" t="s">
        <v>6</v>
      </c>
      <c r="M9" s="491" t="s">
        <v>7</v>
      </c>
      <c r="N9" s="491" t="s">
        <v>8</v>
      </c>
      <c r="O9" s="491"/>
      <c r="P9" s="491"/>
      <c r="Q9" s="491"/>
      <c r="R9" s="491" t="s">
        <v>9</v>
      </c>
      <c r="S9" s="532" t="s">
        <v>505</v>
      </c>
      <c r="T9" s="532" t="s">
        <v>134</v>
      </c>
      <c r="U9" s="491" t="s">
        <v>107</v>
      </c>
      <c r="V9" s="491" t="s">
        <v>12</v>
      </c>
      <c r="W9" s="491"/>
      <c r="X9" s="491" t="s">
        <v>14</v>
      </c>
      <c r="Y9" s="473" t="s">
        <v>499</v>
      </c>
    </row>
    <row r="10" spans="3:30" ht="31.5" customHeight="1">
      <c r="C10" s="550"/>
      <c r="D10" s="533"/>
      <c r="E10" s="491"/>
      <c r="F10" s="491"/>
      <c r="G10" s="491"/>
      <c r="H10" s="491"/>
      <c r="I10" s="491"/>
      <c r="J10" s="491"/>
      <c r="K10" s="491"/>
      <c r="L10" s="491"/>
      <c r="M10" s="491"/>
      <c r="N10" s="491" t="s">
        <v>15</v>
      </c>
      <c r="O10" s="491"/>
      <c r="P10" s="491"/>
      <c r="Q10" s="491" t="s">
        <v>16</v>
      </c>
      <c r="R10" s="491"/>
      <c r="S10" s="533"/>
      <c r="T10" s="533"/>
      <c r="U10" s="491"/>
      <c r="V10" s="491"/>
      <c r="W10" s="491"/>
      <c r="X10" s="491"/>
      <c r="Y10" s="491"/>
    </row>
    <row r="11" spans="3:30" ht="78.75" customHeight="1">
      <c r="C11" s="551"/>
      <c r="D11" s="534"/>
      <c r="E11" s="491"/>
      <c r="F11" s="491"/>
      <c r="G11" s="491"/>
      <c r="H11" s="491"/>
      <c r="I11" s="491"/>
      <c r="J11" s="491"/>
      <c r="K11" s="491"/>
      <c r="L11" s="491"/>
      <c r="M11" s="491"/>
      <c r="N11" s="40" t="s">
        <v>17</v>
      </c>
      <c r="O11" s="40" t="s">
        <v>18</v>
      </c>
      <c r="P11" s="40" t="s">
        <v>19</v>
      </c>
      <c r="Q11" s="491"/>
      <c r="R11" s="491"/>
      <c r="S11" s="534"/>
      <c r="T11" s="534"/>
      <c r="U11" s="491"/>
      <c r="V11" s="40" t="s">
        <v>20</v>
      </c>
      <c r="W11" s="40" t="s">
        <v>21</v>
      </c>
      <c r="X11" s="491"/>
      <c r="Y11" s="491"/>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30"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30" ht="20.1000000000000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V9:W10"/>
    <mergeCell ref="T9:T11"/>
    <mergeCell ref="M9:M11"/>
    <mergeCell ref="N9:Q9"/>
    <mergeCell ref="U9:U11"/>
    <mergeCell ref="Q10:Q11"/>
    <mergeCell ref="S9:S11"/>
    <mergeCell ref="J9:J11"/>
    <mergeCell ref="K9:K11"/>
    <mergeCell ref="L9:L11"/>
    <mergeCell ref="R9:R11"/>
    <mergeCell ref="Y9:Y11"/>
    <mergeCell ref="H9:H11"/>
    <mergeCell ref="I9:I11"/>
    <mergeCell ref="C9:C11"/>
    <mergeCell ref="D9:D11"/>
    <mergeCell ref="E9:E11"/>
    <mergeCell ref="F9:F11"/>
    <mergeCell ref="G9:G11"/>
    <mergeCell ref="X9:X11"/>
    <mergeCell ref="N10:P10"/>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AD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4" width="7.570312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2" t="s">
        <v>137</v>
      </c>
      <c r="E9" s="491" t="s">
        <v>136</v>
      </c>
      <c r="F9" s="491" t="s">
        <v>1</v>
      </c>
      <c r="G9" s="473" t="s">
        <v>426</v>
      </c>
      <c r="H9" s="491" t="s">
        <v>3</v>
      </c>
      <c r="I9" s="491" t="s">
        <v>4</v>
      </c>
      <c r="J9" s="491" t="s">
        <v>5</v>
      </c>
      <c r="K9" s="491" t="s">
        <v>6</v>
      </c>
      <c r="L9" s="491" t="s">
        <v>7</v>
      </c>
      <c r="M9" s="491" t="s">
        <v>8</v>
      </c>
      <c r="N9" s="491"/>
      <c r="O9" s="491"/>
      <c r="P9" s="491"/>
      <c r="Q9" s="491" t="s">
        <v>9</v>
      </c>
      <c r="R9" s="532" t="s">
        <v>505</v>
      </c>
      <c r="S9" s="532" t="s">
        <v>134</v>
      </c>
      <c r="T9" s="491" t="s">
        <v>107</v>
      </c>
      <c r="U9" s="491" t="s">
        <v>12</v>
      </c>
      <c r="V9" s="491"/>
      <c r="W9" s="491" t="s">
        <v>14</v>
      </c>
      <c r="X9" s="473" t="s">
        <v>499</v>
      </c>
    </row>
    <row r="10" spans="4:30" ht="31.5" customHeight="1">
      <c r="D10" s="533"/>
      <c r="E10" s="491"/>
      <c r="F10" s="491"/>
      <c r="G10" s="491"/>
      <c r="H10" s="491"/>
      <c r="I10" s="491"/>
      <c r="J10" s="491"/>
      <c r="K10" s="491"/>
      <c r="L10" s="491"/>
      <c r="M10" s="491" t="s">
        <v>15</v>
      </c>
      <c r="N10" s="491"/>
      <c r="O10" s="491"/>
      <c r="P10" s="491" t="s">
        <v>16</v>
      </c>
      <c r="Q10" s="491"/>
      <c r="R10" s="533"/>
      <c r="S10" s="533"/>
      <c r="T10" s="491"/>
      <c r="U10" s="491"/>
      <c r="V10" s="491"/>
      <c r="W10" s="491"/>
      <c r="X10" s="491"/>
    </row>
    <row r="11" spans="4:30" ht="75">
      <c r="D11" s="534"/>
      <c r="E11" s="491"/>
      <c r="F11" s="491"/>
      <c r="G11" s="491"/>
      <c r="H11" s="491"/>
      <c r="I11" s="491"/>
      <c r="J11" s="491"/>
      <c r="K11" s="491"/>
      <c r="L11" s="491"/>
      <c r="M11" s="58" t="s">
        <v>17</v>
      </c>
      <c r="N11" s="58" t="s">
        <v>18</v>
      </c>
      <c r="O11" s="58" t="s">
        <v>19</v>
      </c>
      <c r="P11" s="491"/>
      <c r="Q11" s="491"/>
      <c r="R11" s="534"/>
      <c r="S11" s="534"/>
      <c r="T11" s="491"/>
      <c r="U11" s="58" t="s">
        <v>20</v>
      </c>
      <c r="V11" s="58" t="s">
        <v>21</v>
      </c>
      <c r="W11" s="491"/>
      <c r="X11" s="491"/>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30"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30" hidden="1">
      <c r="D15" s="203"/>
      <c r="E15" s="205"/>
      <c r="F15" s="205"/>
      <c r="G15" s="205"/>
      <c r="H15" s="204"/>
      <c r="I15" s="18"/>
      <c r="J15" s="201"/>
      <c r="K15" s="201"/>
      <c r="L15" s="18"/>
      <c r="M15" s="18"/>
      <c r="N15" s="201"/>
      <c r="O15" s="201"/>
      <c r="P15" s="18"/>
      <c r="Q15" s="18"/>
      <c r="R15" s="18"/>
      <c r="S15" s="18"/>
      <c r="T15" s="18"/>
      <c r="U15" s="18"/>
      <c r="V15" s="201"/>
      <c r="W15" s="202"/>
    </row>
    <row r="16" spans="4:30" ht="20.1000000000000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D9:D11"/>
    <mergeCell ref="I9:I11"/>
    <mergeCell ref="M9:P9"/>
    <mergeCell ref="Q9:Q11"/>
    <mergeCell ref="M10:O10"/>
    <mergeCell ref="P10:P11"/>
    <mergeCell ref="F9:F11"/>
    <mergeCell ref="G9:G11"/>
    <mergeCell ref="H9:H11"/>
    <mergeCell ref="U9:V10"/>
    <mergeCell ref="X9:X11"/>
    <mergeCell ref="W9:W11"/>
    <mergeCell ref="T9:T11"/>
    <mergeCell ref="E9:E11"/>
    <mergeCell ref="S9:S11"/>
    <mergeCell ref="J9:J11"/>
    <mergeCell ref="K9:K11"/>
    <mergeCell ref="L9:L11"/>
    <mergeCell ref="R9:R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67" t="s">
        <v>433</v>
      </c>
      <c r="F9" s="468"/>
      <c r="G9" s="468"/>
      <c r="H9" s="468"/>
      <c r="I9" s="469"/>
      <c r="J9" s="101"/>
    </row>
    <row r="10" spans="5:10">
      <c r="E10" s="532" t="s">
        <v>137</v>
      </c>
      <c r="F10" s="474" t="s">
        <v>144</v>
      </c>
      <c r="G10" s="474" t="s">
        <v>145</v>
      </c>
      <c r="H10" s="474" t="s">
        <v>383</v>
      </c>
      <c r="I10" s="474" t="s">
        <v>384</v>
      </c>
      <c r="J10" s="101"/>
    </row>
    <row r="11" spans="5:10">
      <c r="E11" s="552"/>
      <c r="F11" s="475"/>
      <c r="G11" s="533"/>
      <c r="H11" s="475"/>
      <c r="I11" s="475"/>
      <c r="J11" s="101"/>
    </row>
    <row r="12" spans="5:10">
      <c r="E12" s="553"/>
      <c r="F12" s="476"/>
      <c r="G12" s="534"/>
      <c r="H12" s="476"/>
      <c r="I12" s="476"/>
      <c r="J12" s="101"/>
    </row>
    <row r="13" spans="5:10" ht="28.5" hidden="1" customHeight="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selection activeCell="B2" sqref="B1:B65536"/>
    </sheetView>
  </sheetViews>
  <sheetFormatPr defaultRowHeight="15"/>
  <sheetData>
    <row r="1" spans="2:5">
      <c r="E1">
        <v>11</v>
      </c>
    </row>
    <row r="3" spans="2:5">
      <c r="B3" s="375"/>
    </row>
    <row r="4" spans="2:5">
      <c r="B4" s="375"/>
    </row>
    <row r="5" spans="2:5">
      <c r="B5" s="375" t="s">
        <v>646</v>
      </c>
    </row>
    <row r="6" spans="2:5">
      <c r="B6" s="375" t="s">
        <v>646</v>
      </c>
    </row>
    <row r="7" spans="2:5">
      <c r="B7" s="375" t="s">
        <v>646</v>
      </c>
    </row>
    <row r="8" spans="2:5">
      <c r="B8" s="375" t="s">
        <v>647</v>
      </c>
    </row>
    <row r="9" spans="2:5">
      <c r="B9" s="375" t="s">
        <v>648</v>
      </c>
    </row>
    <row r="10" spans="2:5">
      <c r="B10" s="375" t="s">
        <v>649</v>
      </c>
    </row>
    <row r="11" spans="2:5">
      <c r="B11" s="375" t="s">
        <v>649</v>
      </c>
    </row>
    <row r="12" spans="2:5">
      <c r="B12" s="375"/>
    </row>
    <row r="13" spans="2:5">
      <c r="B13" s="375"/>
    </row>
    <row r="14" spans="2:5">
      <c r="B14" s="375"/>
    </row>
    <row r="15" spans="2:5">
      <c r="B15" s="375"/>
    </row>
    <row r="16" spans="2:5">
      <c r="B16" s="375"/>
    </row>
    <row r="17" spans="2:2">
      <c r="B17" s="375"/>
    </row>
    <row r="18" spans="2:2">
      <c r="B18" s="375"/>
    </row>
    <row r="19" spans="2:2">
      <c r="B19" s="375"/>
    </row>
    <row r="20" spans="2:2">
      <c r="B20" s="375"/>
    </row>
    <row r="21" spans="2:2">
      <c r="B21" s="375"/>
    </row>
    <row r="22" spans="2:2">
      <c r="B22" s="375"/>
    </row>
    <row r="23" spans="2:2">
      <c r="B23" s="375"/>
    </row>
    <row r="24" spans="2:2">
      <c r="B24" s="375"/>
    </row>
    <row r="25" spans="2:2">
      <c r="B25" s="375"/>
    </row>
    <row r="26" spans="2:2">
      <c r="B26" s="375"/>
    </row>
    <row r="27" spans="2:2">
      <c r="B27" s="375"/>
    </row>
    <row r="28" spans="2:2">
      <c r="B28" s="375"/>
    </row>
    <row r="29" spans="2:2">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56" t="s">
        <v>428</v>
      </c>
      <c r="E9" s="557"/>
      <c r="F9" s="557"/>
      <c r="G9" s="557"/>
      <c r="H9" s="558"/>
    </row>
    <row r="10" spans="4:9">
      <c r="D10" s="532" t="s">
        <v>137</v>
      </c>
      <c r="E10" s="474" t="s">
        <v>604</v>
      </c>
      <c r="F10" s="474" t="s">
        <v>146</v>
      </c>
      <c r="G10" s="474" t="s">
        <v>147</v>
      </c>
      <c r="H10" s="474" t="s">
        <v>148</v>
      </c>
    </row>
    <row r="11" spans="4:9">
      <c r="D11" s="554"/>
      <c r="E11" s="554"/>
      <c r="F11" s="475"/>
      <c r="G11" s="533"/>
      <c r="H11" s="475"/>
    </row>
    <row r="12" spans="4:9">
      <c r="D12" s="555"/>
      <c r="E12" s="555"/>
      <c r="F12" s="476"/>
      <c r="G12" s="534"/>
      <c r="H12" s="476"/>
    </row>
    <row r="13" spans="4:9" hidden="1">
      <c r="D13" s="342"/>
      <c r="E13" s="75"/>
      <c r="F13" s="75"/>
      <c r="G13" s="99"/>
      <c r="H13" s="100"/>
    </row>
    <row r="14" spans="4:9"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4" width="9.140625" hidden="1"/>
  </cols>
  <sheetData>
    <row r="1" spans="5:9" hidden="1">
      <c r="I1">
        <v>0</v>
      </c>
    </row>
    <row r="2" spans="5:9" hidden="1"/>
    <row r="3" spans="5:9" hidden="1"/>
    <row r="4" spans="5:9" hidden="1"/>
    <row r="5" spans="5:9" hidden="1"/>
    <row r="9" spans="5:9" ht="30" customHeight="1">
      <c r="E9" s="467" t="s">
        <v>429</v>
      </c>
      <c r="F9" s="468"/>
      <c r="G9" s="468"/>
      <c r="H9" s="468"/>
      <c r="I9" s="104"/>
    </row>
    <row r="10" spans="5:9">
      <c r="E10" s="532" t="s">
        <v>137</v>
      </c>
      <c r="F10" s="474" t="s">
        <v>144</v>
      </c>
      <c r="G10" s="474" t="s">
        <v>145</v>
      </c>
      <c r="H10" s="474" t="s">
        <v>149</v>
      </c>
      <c r="I10" s="559" t="s">
        <v>385</v>
      </c>
    </row>
    <row r="11" spans="5:9">
      <c r="E11" s="554"/>
      <c r="F11" s="475"/>
      <c r="G11" s="533"/>
      <c r="H11" s="475"/>
      <c r="I11" s="560"/>
    </row>
    <row r="12" spans="5:9">
      <c r="E12" s="555"/>
      <c r="F12" s="476"/>
      <c r="G12" s="534"/>
      <c r="H12" s="476"/>
      <c r="I12" s="561"/>
    </row>
    <row r="13" spans="5:9"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Z19"/>
  <sheetViews>
    <sheetView showGridLines="0" topLeftCell="A6" zoomScale="90" zoomScaleNormal="90" workbookViewId="0">
      <selection activeCell="G15" sqref="G15"/>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4" width="9.14062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67" t="s">
        <v>164</v>
      </c>
      <c r="F8" s="468"/>
      <c r="G8" s="468"/>
      <c r="H8" s="468"/>
      <c r="I8" s="468"/>
      <c r="J8" s="468"/>
      <c r="K8" s="468"/>
      <c r="L8" s="468"/>
      <c r="M8" s="468"/>
      <c r="N8" s="468"/>
      <c r="O8" s="468"/>
      <c r="P8" s="468"/>
      <c r="Q8" s="468"/>
      <c r="R8" s="468"/>
      <c r="S8" s="468"/>
      <c r="T8" s="468"/>
      <c r="U8" s="468"/>
      <c r="V8" s="468"/>
      <c r="W8" s="468"/>
      <c r="X8" s="468"/>
      <c r="Y8" s="469"/>
    </row>
    <row r="9" spans="5:25" ht="22.5" customHeight="1">
      <c r="E9" s="477" t="s">
        <v>432</v>
      </c>
      <c r="F9" s="478"/>
      <c r="G9" s="478"/>
      <c r="H9" s="478"/>
      <c r="I9" s="478"/>
      <c r="J9" s="478"/>
      <c r="K9" s="478"/>
      <c r="L9" s="478"/>
      <c r="M9" s="478"/>
      <c r="N9" s="478"/>
      <c r="O9" s="478"/>
      <c r="P9" s="478"/>
      <c r="Q9" s="478"/>
      <c r="R9" s="478"/>
      <c r="S9" s="478"/>
      <c r="T9" s="478"/>
      <c r="U9" s="478"/>
      <c r="V9" s="478"/>
      <c r="W9" s="478"/>
      <c r="X9" s="478"/>
      <c r="Y9" s="479"/>
    </row>
    <row r="10" spans="5:25" ht="27" customHeight="1">
      <c r="E10" s="473" t="s">
        <v>150</v>
      </c>
      <c r="F10" s="473" t="s">
        <v>151</v>
      </c>
      <c r="G10" s="473" t="s">
        <v>2</v>
      </c>
      <c r="H10" s="473" t="s">
        <v>3</v>
      </c>
      <c r="I10" s="473" t="s">
        <v>4</v>
      </c>
      <c r="J10" s="473" t="s">
        <v>5</v>
      </c>
      <c r="K10" s="473" t="s">
        <v>6</v>
      </c>
      <c r="L10" s="473" t="s">
        <v>7</v>
      </c>
      <c r="M10" s="470" t="s">
        <v>152</v>
      </c>
      <c r="N10" s="471"/>
      <c r="O10" s="471"/>
      <c r="P10" s="472"/>
      <c r="Q10" s="473" t="s">
        <v>9</v>
      </c>
      <c r="R10" s="474" t="s">
        <v>505</v>
      </c>
      <c r="S10" s="473" t="s">
        <v>134</v>
      </c>
      <c r="T10" s="473" t="s">
        <v>11</v>
      </c>
      <c r="U10" s="480" t="s">
        <v>12</v>
      </c>
      <c r="V10" s="481"/>
      <c r="W10" s="480" t="s">
        <v>13</v>
      </c>
      <c r="X10" s="481"/>
      <c r="Y10" s="473" t="s">
        <v>14</v>
      </c>
    </row>
    <row r="11" spans="5:25" ht="24" customHeight="1">
      <c r="E11" s="473"/>
      <c r="F11" s="473"/>
      <c r="G11" s="473"/>
      <c r="H11" s="473"/>
      <c r="I11" s="473"/>
      <c r="J11" s="473"/>
      <c r="K11" s="473"/>
      <c r="L11" s="473"/>
      <c r="M11" s="470" t="s">
        <v>386</v>
      </c>
      <c r="N11" s="471"/>
      <c r="O11" s="472"/>
      <c r="P11" s="473" t="s">
        <v>153</v>
      </c>
      <c r="Q11" s="473"/>
      <c r="R11" s="475"/>
      <c r="S11" s="473"/>
      <c r="T11" s="473"/>
      <c r="U11" s="480"/>
      <c r="V11" s="481"/>
      <c r="W11" s="480"/>
      <c r="X11" s="481"/>
      <c r="Y11" s="473"/>
    </row>
    <row r="12" spans="5:25" ht="79.5" customHeight="1">
      <c r="E12" s="473"/>
      <c r="F12" s="473"/>
      <c r="G12" s="473"/>
      <c r="H12" s="473"/>
      <c r="I12" s="473"/>
      <c r="J12" s="473"/>
      <c r="K12" s="473"/>
      <c r="L12" s="473"/>
      <c r="M12" s="65" t="s">
        <v>17</v>
      </c>
      <c r="N12" s="371" t="s">
        <v>18</v>
      </c>
      <c r="O12" s="371" t="s">
        <v>19</v>
      </c>
      <c r="P12" s="473"/>
      <c r="Q12" s="473"/>
      <c r="R12" s="476"/>
      <c r="S12" s="473"/>
      <c r="T12" s="473"/>
      <c r="U12" s="65" t="s">
        <v>20</v>
      </c>
      <c r="V12" s="65" t="s">
        <v>21</v>
      </c>
      <c r="W12" s="65" t="s">
        <v>20</v>
      </c>
      <c r="X12" s="65" t="s">
        <v>21</v>
      </c>
      <c r="Y12" s="473"/>
    </row>
    <row r="13" spans="5:25" ht="20.100000000000001" customHeight="1">
      <c r="E13" s="66" t="s">
        <v>154</v>
      </c>
      <c r="F13" s="56" t="s">
        <v>155</v>
      </c>
      <c r="G13" s="78">
        <f>+IFERROR(IF(COUNT('Shareholding Pattern'!H26),('Shareholding Pattern'!H26),""),"")</f>
        <v>5</v>
      </c>
      <c r="H13" s="78">
        <f>+IFERROR(IF(COUNT('Shareholding Pattern'!I26),('Shareholding Pattern'!I26),""),"")</f>
        <v>2511075</v>
      </c>
      <c r="I13" s="78" t="str">
        <f>+IFERROR(IF(COUNT('Shareholding Pattern'!J26),('Shareholding Pattern'!J26),""),"")</f>
        <v/>
      </c>
      <c r="J13" s="78" t="str">
        <f>+IFERROR(IF(COUNT('Shareholding Pattern'!K26),('Shareholding Pattern'!K26),""),"")</f>
        <v/>
      </c>
      <c r="K13" s="78">
        <f>+IFERROR(IF(COUNT('Shareholding Pattern'!L26),('Shareholding Pattern'!L26),""),"")</f>
        <v>2511075</v>
      </c>
      <c r="L13" s="188">
        <f>+IFERROR(IF(COUNT('Shareholding Pattern'!M26),('Shareholding Pattern'!M26),""),"")</f>
        <v>65.849999999999994</v>
      </c>
      <c r="M13" s="79">
        <f>+IFERROR(IF(COUNT('Shareholding Pattern'!N26),('Shareholding Pattern'!N26),""),"")</f>
        <v>2511075</v>
      </c>
      <c r="N13" s="141" t="str">
        <f>+IFERROR(IF(COUNT('Shareholding Pattern'!O26),('Shareholding Pattern'!O26),""),"")</f>
        <v/>
      </c>
      <c r="O13" s="141">
        <f>+IFERROR(IF(COUNT('Shareholding Pattern'!P26),('Shareholding Pattern'!P26),""),"")</f>
        <v>2511075</v>
      </c>
      <c r="P13" s="188">
        <f>+IFERROR(IF(COUNT('Shareholding Pattern'!Q26),('Shareholding Pattern'!Q26),""),"")</f>
        <v>65.849999999999994</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65.849999999999994</v>
      </c>
      <c r="U13" s="78" t="str">
        <f>+IFERROR(IF(COUNT('Shareholding Pattern'!V26),('Shareholding Pattern'!V26),""),"")</f>
        <v/>
      </c>
      <c r="V13" s="188" t="str">
        <f>+IFERROR(IF(COUNT('Shareholding Pattern'!W26),('Shareholding Pattern'!W26),""),"")</f>
        <v/>
      </c>
      <c r="W13" s="78" t="str">
        <f>+IFERROR(IF(COUNT('Shareholding Pattern'!X26),('Shareholding Pattern'!X26),""),"")</f>
        <v/>
      </c>
      <c r="X13" s="188" t="str">
        <f>+IFERROR(IF(COUNT('Shareholding Pattern'!Y26),('Shareholding Pattern'!Y26),""),"")</f>
        <v/>
      </c>
      <c r="Y13" s="78">
        <f>+IFERROR(IF(COUNT('Shareholding Pattern'!Z26),('Shareholding Pattern'!Z26),""),"")</f>
        <v>2511075</v>
      </c>
    </row>
    <row r="14" spans="5:25" ht="20.100000000000001" customHeight="1">
      <c r="E14" s="66" t="s">
        <v>156</v>
      </c>
      <c r="F14" s="54" t="s">
        <v>157</v>
      </c>
      <c r="G14" s="78">
        <f>+IFERROR(IF(COUNT('Shareholding Pattern'!H50),('Shareholding Pattern'!H50),""),"")</f>
        <v>1229</v>
      </c>
      <c r="H14" s="78">
        <f>+IFERROR(IF(COUNT('Shareholding Pattern'!I50),('Shareholding Pattern'!I50),""),"")</f>
        <v>1302325</v>
      </c>
      <c r="I14" s="78" t="str">
        <f>+IFERROR(IF(COUNT('Shareholding Pattern'!J50),('Shareholding Pattern'!J50),""),"")</f>
        <v/>
      </c>
      <c r="J14" s="78" t="str">
        <f>+IFERROR(IF(COUNT('Shareholding Pattern'!K50),('Shareholding Pattern'!K50),""),"")</f>
        <v/>
      </c>
      <c r="K14" s="78">
        <f>+IFERROR(IF(COUNT('Shareholding Pattern'!L50),('Shareholding Pattern'!L50),""),"")</f>
        <v>1302325</v>
      </c>
      <c r="L14" s="188">
        <f>+IFERROR(IF(COUNT('Shareholding Pattern'!M50),('Shareholding Pattern'!M50),""),"")</f>
        <v>34.15</v>
      </c>
      <c r="M14" s="286">
        <f>+IFERROR(IF(COUNT('Shareholding Pattern'!N50),('Shareholding Pattern'!N50),""),"")</f>
        <v>1302325</v>
      </c>
      <c r="N14" s="141" t="str">
        <f>+IFERROR(IF(COUNT('Shareholding Pattern'!O50),('Shareholding Pattern'!O50),""),"")</f>
        <v/>
      </c>
      <c r="O14" s="141">
        <f>+IFERROR(IF(COUNT('Shareholding Pattern'!P50),('Shareholding Pattern'!P50),""),"")</f>
        <v>1302325</v>
      </c>
      <c r="P14" s="188">
        <f>+IFERROR(IF(COUNT('Shareholding Pattern'!Q50),('Shareholding Pattern'!Q50),""),"")</f>
        <v>34.15</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34.15</v>
      </c>
      <c r="U14" s="78" t="str">
        <f>+IFERROR(IF(COUNT('Shareholding Pattern'!V50),('Shareholding Pattern'!V50),""),"")</f>
        <v/>
      </c>
      <c r="V14" s="188" t="str">
        <f>+IFERROR(IF(COUNT('Shareholding Pattern'!W50),('Shareholding Pattern'!W50),""),"")</f>
        <v/>
      </c>
      <c r="W14" s="317"/>
      <c r="X14" s="318"/>
      <c r="Y14" s="78">
        <f>+IFERROR(IF(COUNT('Shareholding Pattern'!Z50),('Shareholding Pattern'!Z50),""),"")</f>
        <v>1280525</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75">
      <c r="E18" s="57"/>
      <c r="F18" s="69" t="s">
        <v>19</v>
      </c>
      <c r="G18" s="80">
        <f>+IFERROR(IF(COUNT('Shareholding Pattern'!H58),('Shareholding Pattern'!H58),""),"")</f>
        <v>1234</v>
      </c>
      <c r="H18" s="80">
        <f>+IFERROR(IF(COUNT('Shareholding Pattern'!I58),('Shareholding Pattern'!I58),""),"")</f>
        <v>3813400</v>
      </c>
      <c r="I18" s="80" t="str">
        <f>+IFERROR(IF(COUNT('Shareholding Pattern'!J58),('Shareholding Pattern'!J58),""),"")</f>
        <v/>
      </c>
      <c r="J18" s="80" t="str">
        <f>+IFERROR(IF(COUNT('Shareholding Pattern'!K58),('Shareholding Pattern'!K58),""),"")</f>
        <v/>
      </c>
      <c r="K18" s="80">
        <f>+IFERROR(IF(COUNT('Shareholding Pattern'!L58),('Shareholding Pattern'!L58),""),"")</f>
        <v>3813400</v>
      </c>
      <c r="L18" s="293">
        <f>+IFERROR(IF(COUNT('Shareholding Pattern'!M58),('Shareholding Pattern'!M58),""),"")</f>
        <v>100</v>
      </c>
      <c r="M18" s="285">
        <f>+IFERROR(IF(COUNT('Shareholding Pattern'!N58),('Shareholding Pattern'!N58),""),"")</f>
        <v>3813400</v>
      </c>
      <c r="N18" s="372" t="str">
        <f>+IFERROR(IF(COUNT('Shareholding Pattern'!O58),('Shareholding Pattern'!O58),""),"")</f>
        <v/>
      </c>
      <c r="O18" s="372">
        <f>+IFERROR(IF(COUNT('Shareholding Pattern'!P58),('Shareholding Pattern'!P58),""),"")</f>
        <v>3813400</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t="str">
        <f>+IFERROR(IF(COUNT('Shareholding Pattern'!V58),('Shareholding Pattern'!V58),""),"")</f>
        <v/>
      </c>
      <c r="V18" s="285" t="str">
        <f>+IFERROR(IF(COUNT('Shareholding Pattern'!W58),('Shareholding Pattern'!W58),""),"")</f>
        <v/>
      </c>
      <c r="W18" s="80" t="str">
        <f>+IFERROR(IF(COUNT('Shareholding Pattern'!X58),('Shareholding Pattern'!X58),""),"")</f>
        <v/>
      </c>
      <c r="X18" s="285" t="str">
        <f>+IFERROR(IF(COUNT('Shareholding Pattern'!Y58),('Shareholding Pattern'!Y58),""),"")</f>
        <v/>
      </c>
      <c r="Y18" s="80">
        <f>+IFERROR(IF(COUNT('Shareholding Pattern'!Z58),('Shareholding Pattern'!Z58),""),"")</f>
        <v>3791600</v>
      </c>
    </row>
    <row r="19" spans="5:25"/>
  </sheetData>
  <sheetProtection sheet="1" objects="1" scenarios="1"/>
  <mergeCells count="20">
    <mergeCell ref="F10:F12"/>
    <mergeCell ref="G10:G12"/>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3"/>
  <sheetViews>
    <sheetView topLeftCell="A202" workbookViewId="0">
      <selection activeCell="F221" sqref="F221"/>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1" t="s">
        <v>513</v>
      </c>
      <c r="B1" s="331" t="s">
        <v>251</v>
      </c>
      <c r="C1" s="331" t="s">
        <v>514</v>
      </c>
      <c r="D1" s="331" t="s">
        <v>252</v>
      </c>
      <c r="E1" s="331" t="s">
        <v>610</v>
      </c>
    </row>
    <row r="2" spans="1:5" ht="18.75">
      <c r="A2" s="341" t="s">
        <v>515</v>
      </c>
      <c r="B2" s="341"/>
      <c r="C2" s="341"/>
      <c r="D2" s="341"/>
      <c r="E2" s="341"/>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1" t="s">
        <v>490</v>
      </c>
      <c r="B16" s="341"/>
      <c r="C16" s="341"/>
      <c r="D16" s="341"/>
      <c r="E16" s="341"/>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1" t="s">
        <v>492</v>
      </c>
      <c r="B45" s="341"/>
      <c r="C45" s="341"/>
      <c r="D45" s="341"/>
      <c r="E45" s="341"/>
    </row>
    <row r="46" spans="1:5">
      <c r="A46" s="344" t="s">
        <v>301</v>
      </c>
      <c r="B46" t="s">
        <v>184</v>
      </c>
      <c r="C46" t="s">
        <v>274</v>
      </c>
      <c r="D46" t="s">
        <v>254</v>
      </c>
    </row>
    <row r="47" spans="1:5">
      <c r="A47" s="344" t="s">
        <v>302</v>
      </c>
      <c r="B47" t="s">
        <v>185</v>
      </c>
      <c r="C47" t="s">
        <v>274</v>
      </c>
      <c r="D47" t="s">
        <v>254</v>
      </c>
    </row>
    <row r="48" spans="1:5">
      <c r="A48" s="344" t="s">
        <v>303</v>
      </c>
      <c r="B48" t="s">
        <v>186</v>
      </c>
      <c r="C48" t="s">
        <v>274</v>
      </c>
      <c r="D48" t="s">
        <v>254</v>
      </c>
    </row>
    <row r="49" spans="1:4">
      <c r="A49" s="344" t="s">
        <v>304</v>
      </c>
      <c r="B49" t="s">
        <v>187</v>
      </c>
      <c r="C49" t="s">
        <v>274</v>
      </c>
      <c r="D49" t="s">
        <v>254</v>
      </c>
    </row>
    <row r="50" spans="1:4">
      <c r="A50" s="347" t="s">
        <v>300</v>
      </c>
      <c r="B50" s="348" t="s">
        <v>188</v>
      </c>
      <c r="C50" s="348" t="s">
        <v>274</v>
      </c>
      <c r="D50" s="348" t="s">
        <v>254</v>
      </c>
    </row>
    <row r="51" spans="1:4">
      <c r="A51" s="344" t="s">
        <v>306</v>
      </c>
      <c r="B51" t="s">
        <v>189</v>
      </c>
      <c r="C51" t="s">
        <v>274</v>
      </c>
      <c r="D51" t="s">
        <v>254</v>
      </c>
    </row>
    <row r="52" spans="1:4">
      <c r="A52" s="344" t="s">
        <v>614</v>
      </c>
      <c r="B52" t="s">
        <v>190</v>
      </c>
      <c r="C52" t="s">
        <v>274</v>
      </c>
      <c r="D52" t="s">
        <v>254</v>
      </c>
    </row>
    <row r="53" spans="1:4">
      <c r="A53" s="344" t="s">
        <v>615</v>
      </c>
      <c r="B53" t="s">
        <v>192</v>
      </c>
      <c r="C53" t="s">
        <v>274</v>
      </c>
      <c r="D53" t="s">
        <v>254</v>
      </c>
    </row>
    <row r="54" spans="1:4">
      <c r="A54" s="344" t="s">
        <v>616</v>
      </c>
      <c r="B54" t="s">
        <v>191</v>
      </c>
      <c r="C54" t="s">
        <v>274</v>
      </c>
      <c r="D54" t="s">
        <v>254</v>
      </c>
    </row>
    <row r="55" spans="1:4">
      <c r="A55" s="344" t="s">
        <v>307</v>
      </c>
      <c r="B55" t="s">
        <v>193</v>
      </c>
      <c r="C55" t="s">
        <v>274</v>
      </c>
      <c r="D55" t="s">
        <v>254</v>
      </c>
    </row>
    <row r="56" spans="1:4">
      <c r="A56" s="347" t="s">
        <v>305</v>
      </c>
      <c r="B56" s="348" t="s">
        <v>194</v>
      </c>
      <c r="C56" s="348" t="s">
        <v>274</v>
      </c>
      <c r="D56" s="348" t="s">
        <v>254</v>
      </c>
    </row>
    <row r="57" spans="1:4">
      <c r="A57" s="347" t="s">
        <v>608</v>
      </c>
      <c r="B57" s="348" t="s">
        <v>195</v>
      </c>
      <c r="C57" s="348" t="s">
        <v>274</v>
      </c>
      <c r="D57" s="348" t="s">
        <v>254</v>
      </c>
    </row>
    <row r="58" spans="1:4">
      <c r="A58" s="343" t="s">
        <v>309</v>
      </c>
      <c r="B58" t="s">
        <v>310</v>
      </c>
      <c r="C58" t="s">
        <v>274</v>
      </c>
      <c r="D58" t="s">
        <v>254</v>
      </c>
    </row>
    <row r="59" spans="1:4">
      <c r="A59" s="343" t="s">
        <v>311</v>
      </c>
      <c r="B59" t="s">
        <v>196</v>
      </c>
      <c r="C59" t="s">
        <v>274</v>
      </c>
      <c r="D59" t="s">
        <v>254</v>
      </c>
    </row>
    <row r="60" spans="1:4">
      <c r="A60" s="343" t="s">
        <v>312</v>
      </c>
      <c r="B60" t="s">
        <v>197</v>
      </c>
      <c r="C60" t="s">
        <v>274</v>
      </c>
      <c r="D60" t="s">
        <v>254</v>
      </c>
    </row>
    <row r="61" spans="1:4">
      <c r="A61" s="343" t="s">
        <v>313</v>
      </c>
      <c r="B61" t="s">
        <v>198</v>
      </c>
      <c r="C61" t="s">
        <v>274</v>
      </c>
      <c r="D61" t="s">
        <v>254</v>
      </c>
    </row>
    <row r="62" spans="1:4">
      <c r="A62" s="343" t="s">
        <v>314</v>
      </c>
      <c r="B62" t="s">
        <v>199</v>
      </c>
      <c r="C62" t="s">
        <v>274</v>
      </c>
      <c r="D62" t="s">
        <v>254</v>
      </c>
    </row>
    <row r="63" spans="1:4">
      <c r="A63" s="343" t="s">
        <v>315</v>
      </c>
      <c r="B63" t="s">
        <v>200</v>
      </c>
      <c r="C63" t="s">
        <v>274</v>
      </c>
      <c r="D63" t="s">
        <v>254</v>
      </c>
    </row>
    <row r="64" spans="1:4">
      <c r="A64" s="343" t="s">
        <v>316</v>
      </c>
      <c r="B64" t="s">
        <v>201</v>
      </c>
      <c r="C64" t="s">
        <v>274</v>
      </c>
      <c r="D64" t="s">
        <v>254</v>
      </c>
    </row>
    <row r="65" spans="1:4">
      <c r="A65" s="343" t="s">
        <v>317</v>
      </c>
      <c r="B65" t="s">
        <v>202</v>
      </c>
      <c r="C65" t="s">
        <v>274</v>
      </c>
      <c r="D65" t="s">
        <v>254</v>
      </c>
    </row>
    <row r="66" spans="1:4">
      <c r="A66" s="349" t="s">
        <v>318</v>
      </c>
      <c r="B66" s="348" t="s">
        <v>203</v>
      </c>
      <c r="C66" s="348" t="s">
        <v>274</v>
      </c>
      <c r="D66" s="348" t="s">
        <v>254</v>
      </c>
    </row>
    <row r="67" spans="1:4">
      <c r="A67" s="343" t="s">
        <v>308</v>
      </c>
      <c r="B67" t="s">
        <v>204</v>
      </c>
      <c r="C67" t="s">
        <v>274</v>
      </c>
      <c r="D67" t="s">
        <v>254</v>
      </c>
    </row>
    <row r="68" spans="1:4">
      <c r="A68" s="343" t="s">
        <v>319</v>
      </c>
      <c r="B68" t="s">
        <v>205</v>
      </c>
      <c r="C68" t="s">
        <v>274</v>
      </c>
      <c r="D68" t="s">
        <v>254</v>
      </c>
    </row>
    <row r="69" spans="1:4">
      <c r="A69" s="343" t="s">
        <v>430</v>
      </c>
      <c r="B69" t="s">
        <v>431</v>
      </c>
      <c r="C69" t="s">
        <v>274</v>
      </c>
      <c r="D69" t="s">
        <v>254</v>
      </c>
    </row>
    <row r="70" spans="1:4">
      <c r="A70" s="345" t="s">
        <v>321</v>
      </c>
      <c r="B70" t="s">
        <v>206</v>
      </c>
      <c r="C70" t="s">
        <v>274</v>
      </c>
      <c r="D70" t="s">
        <v>254</v>
      </c>
    </row>
    <row r="71" spans="1:4">
      <c r="A71" s="345" t="s">
        <v>322</v>
      </c>
      <c r="B71" t="s">
        <v>207</v>
      </c>
      <c r="C71" t="s">
        <v>274</v>
      </c>
      <c r="D71" t="s">
        <v>254</v>
      </c>
    </row>
    <row r="72" spans="1:4">
      <c r="A72" s="345" t="s">
        <v>323</v>
      </c>
      <c r="B72" t="s">
        <v>208</v>
      </c>
      <c r="C72" t="s">
        <v>274</v>
      </c>
      <c r="D72" t="s">
        <v>254</v>
      </c>
    </row>
    <row r="73" spans="1:4">
      <c r="A73" s="345" t="s">
        <v>324</v>
      </c>
      <c r="B73" t="s">
        <v>209</v>
      </c>
      <c r="C73" t="s">
        <v>274</v>
      </c>
      <c r="D73" t="s">
        <v>254</v>
      </c>
    </row>
    <row r="74" spans="1:4">
      <c r="A74" s="345" t="s">
        <v>325</v>
      </c>
      <c r="B74" t="s">
        <v>210</v>
      </c>
      <c r="C74" t="s">
        <v>274</v>
      </c>
      <c r="D74" t="s">
        <v>254</v>
      </c>
    </row>
    <row r="75" spans="1:4">
      <c r="A75" s="350" t="s">
        <v>326</v>
      </c>
      <c r="B75" s="348" t="s">
        <v>211</v>
      </c>
      <c r="C75" s="348" t="s">
        <v>274</v>
      </c>
      <c r="D75" s="348" t="s">
        <v>254</v>
      </c>
    </row>
    <row r="76" spans="1:4">
      <c r="A76" s="350" t="s">
        <v>320</v>
      </c>
      <c r="B76" s="348" t="s">
        <v>212</v>
      </c>
      <c r="C76" s="348" t="s">
        <v>274</v>
      </c>
      <c r="D76" s="348" t="s">
        <v>254</v>
      </c>
    </row>
    <row r="77" spans="1:4">
      <c r="A77" s="350" t="s">
        <v>275</v>
      </c>
      <c r="B77" s="348" t="s">
        <v>213</v>
      </c>
      <c r="C77" s="348" t="s">
        <v>274</v>
      </c>
      <c r="D77" s="348" t="s">
        <v>254</v>
      </c>
    </row>
    <row r="78" spans="1:4">
      <c r="A78" s="346" t="s">
        <v>276</v>
      </c>
      <c r="B78" t="s">
        <v>214</v>
      </c>
      <c r="C78" t="s">
        <v>274</v>
      </c>
      <c r="D78" t="s">
        <v>254</v>
      </c>
    </row>
    <row r="79" spans="1:4">
      <c r="A79" s="346" t="s">
        <v>277</v>
      </c>
      <c r="B79" t="s">
        <v>215</v>
      </c>
      <c r="C79" t="s">
        <v>274</v>
      </c>
      <c r="D79" t="s">
        <v>254</v>
      </c>
    </row>
    <row r="80" spans="1:4">
      <c r="A80" s="351" t="s">
        <v>327</v>
      </c>
      <c r="B80" s="348" t="s">
        <v>216</v>
      </c>
      <c r="C80" s="348" t="s">
        <v>274</v>
      </c>
      <c r="D80" s="348" t="s">
        <v>254</v>
      </c>
    </row>
    <row r="81" spans="1:5">
      <c r="A81" s="347" t="s">
        <v>609</v>
      </c>
      <c r="B81" s="348" t="s">
        <v>217</v>
      </c>
      <c r="C81" s="348" t="s">
        <v>274</v>
      </c>
      <c r="D81" s="348"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1" t="s">
        <v>511</v>
      </c>
      <c r="B106" s="341"/>
      <c r="C106" s="341"/>
      <c r="D106" s="341"/>
      <c r="E106" s="341"/>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1" t="s">
        <v>512</v>
      </c>
      <c r="B133" s="341"/>
      <c r="C133" s="341"/>
      <c r="D133" s="341"/>
      <c r="E133" s="341"/>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75">
      <c r="A157" s="341" t="s">
        <v>518</v>
      </c>
      <c r="B157" s="341"/>
      <c r="C157" s="341"/>
      <c r="D157" s="341"/>
      <c r="E157" s="341"/>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75">
      <c r="A180" s="341" t="s">
        <v>590</v>
      </c>
      <c r="B180" s="341"/>
      <c r="C180" s="341"/>
      <c r="D180" s="341"/>
      <c r="E180" s="341"/>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75">
      <c r="A185" s="341" t="s">
        <v>594</v>
      </c>
      <c r="B185" s="341"/>
      <c r="C185" s="341"/>
      <c r="D185" s="341"/>
      <c r="E185" s="341"/>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75">
      <c r="A190" s="341" t="s">
        <v>597</v>
      </c>
      <c r="B190" s="341"/>
      <c r="C190" s="341"/>
      <c r="D190" s="341"/>
      <c r="E190" s="341"/>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75">
      <c r="A195" s="341" t="s">
        <v>673</v>
      </c>
      <c r="B195" s="341"/>
      <c r="C195" s="341"/>
      <c r="D195" s="341"/>
      <c r="E195" s="341"/>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2:BF63"/>
  <sheetViews>
    <sheetView showGridLines="0" tabSelected="1" topLeftCell="D7" zoomScale="90" zoomScaleNormal="90" workbookViewId="0">
      <pane xSplit="2" ySplit="6" topLeftCell="F44" activePane="bottomRight" state="frozen"/>
      <selection activeCell="D7" sqref="D7"/>
      <selection pane="topRight" activeCell="F7" sqref="F7"/>
      <selection pane="bottomLeft" activeCell="D13" sqref="D13"/>
      <selection pane="bottomRight" activeCell="O52" sqref="O52"/>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3" customWidth="1"/>
    <col min="9" max="10" width="16.7109375" style="143" customWidth="1"/>
    <col min="11" max="12" width="16.7109375" customWidth="1"/>
    <col min="13" max="13" width="16.7109375" style="122" customWidth="1"/>
    <col min="14" max="14" width="19.28515625" style="67" customWidth="1"/>
    <col min="15" max="15" width="18.7109375" style="67" customWidth="1"/>
    <col min="16" max="16" width="16.7109375" style="143" customWidth="1"/>
    <col min="17" max="17" width="16.7109375" style="122" customWidth="1"/>
    <col min="18" max="19" width="16.7109375" style="143" customWidth="1"/>
    <col min="20" max="20" width="18" style="143" customWidth="1"/>
    <col min="21" max="21" width="20.140625" style="67" customWidth="1"/>
    <col min="22" max="22" width="16.7109375" style="67" customWidth="1"/>
    <col min="23" max="23" width="12.28515625" style="67" customWidth="1"/>
    <col min="24" max="24" width="16.7109375" style="143" customWidth="1"/>
    <col min="25" max="25" width="15.42578125" style="67" customWidth="1"/>
    <col min="26" max="26" width="18.42578125" style="143" customWidth="1"/>
    <col min="27" max="27" width="2.7109375" customWidth="1"/>
    <col min="28" max="16384" width="5.5703125" hidden="1"/>
  </cols>
  <sheetData>
    <row r="2" spans="5:58"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spans="5:58" ht="15" customHeight="1"/>
    <row r="8" spans="5:58" ht="11.25" customHeight="1"/>
    <row r="9" spans="5:58" ht="18.75" customHeight="1">
      <c r="E9" s="499" t="s">
        <v>133</v>
      </c>
      <c r="F9" s="513" t="s">
        <v>0</v>
      </c>
      <c r="G9" s="514"/>
      <c r="H9" s="490" t="s">
        <v>2</v>
      </c>
      <c r="I9" s="490" t="s">
        <v>3</v>
      </c>
      <c r="J9" s="490" t="s">
        <v>4</v>
      </c>
      <c r="K9" s="491" t="s">
        <v>5</v>
      </c>
      <c r="L9" s="491" t="s">
        <v>6</v>
      </c>
      <c r="M9" s="495" t="s">
        <v>7</v>
      </c>
      <c r="N9" s="496" t="s">
        <v>8</v>
      </c>
      <c r="O9" s="497"/>
      <c r="P9" s="497"/>
      <c r="Q9" s="498"/>
      <c r="R9" s="490" t="s">
        <v>9</v>
      </c>
      <c r="S9" s="502" t="s">
        <v>505</v>
      </c>
      <c r="T9" s="520" t="s">
        <v>134</v>
      </c>
      <c r="U9" s="519" t="s">
        <v>11</v>
      </c>
      <c r="V9" s="491" t="s">
        <v>12</v>
      </c>
      <c r="W9" s="491"/>
      <c r="X9" s="491" t="s">
        <v>13</v>
      </c>
      <c r="Y9" s="491"/>
      <c r="Z9" s="490" t="s">
        <v>14</v>
      </c>
    </row>
    <row r="10" spans="5:58" ht="28.5" customHeight="1">
      <c r="E10" s="500"/>
      <c r="F10" s="515"/>
      <c r="G10" s="516"/>
      <c r="H10" s="490"/>
      <c r="I10" s="490"/>
      <c r="J10" s="490"/>
      <c r="K10" s="491"/>
      <c r="L10" s="491"/>
      <c r="M10" s="495"/>
      <c r="N10" s="496" t="s">
        <v>15</v>
      </c>
      <c r="O10" s="497"/>
      <c r="P10" s="498"/>
      <c r="Q10" s="495" t="s">
        <v>16</v>
      </c>
      <c r="R10" s="490"/>
      <c r="S10" s="503"/>
      <c r="T10" s="490"/>
      <c r="U10" s="519"/>
      <c r="V10" s="491"/>
      <c r="W10" s="491"/>
      <c r="X10" s="491"/>
      <c r="Y10" s="491"/>
      <c r="Z10" s="490"/>
    </row>
    <row r="11" spans="5:58" ht="113.25" customHeight="1">
      <c r="E11" s="501"/>
      <c r="F11" s="517"/>
      <c r="G11" s="518"/>
      <c r="H11" s="490"/>
      <c r="I11" s="490"/>
      <c r="J11" s="490"/>
      <c r="K11" s="491"/>
      <c r="L11" s="491"/>
      <c r="M11" s="495"/>
      <c r="N11" s="139" t="s">
        <v>17</v>
      </c>
      <c r="O11" s="139" t="s">
        <v>18</v>
      </c>
      <c r="P11" s="144" t="s">
        <v>19</v>
      </c>
      <c r="Q11" s="495"/>
      <c r="R11" s="490"/>
      <c r="S11" s="504"/>
      <c r="T11" s="490"/>
      <c r="U11" s="519"/>
      <c r="V11" s="139" t="s">
        <v>20</v>
      </c>
      <c r="W11" s="68" t="s">
        <v>21</v>
      </c>
      <c r="X11" s="144" t="s">
        <v>20</v>
      </c>
      <c r="Y11" s="68" t="s">
        <v>21</v>
      </c>
      <c r="Z11" s="490"/>
    </row>
    <row r="12" spans="5:58" ht="18.75" customHeight="1">
      <c r="E12" s="119" t="s">
        <v>22</v>
      </c>
      <c r="F12" s="492" t="s">
        <v>23</v>
      </c>
      <c r="G12" s="492"/>
      <c r="H12" s="492"/>
      <c r="I12" s="492"/>
      <c r="J12" s="492"/>
      <c r="K12" s="492"/>
      <c r="L12" s="492"/>
      <c r="M12" s="492"/>
      <c r="N12" s="492"/>
      <c r="O12" s="492"/>
      <c r="P12" s="492"/>
      <c r="Q12" s="492"/>
      <c r="R12" s="492"/>
      <c r="S12" s="492"/>
      <c r="T12" s="492"/>
      <c r="U12" s="492"/>
      <c r="V12" s="492"/>
      <c r="W12" s="492"/>
      <c r="X12" s="492"/>
      <c r="Y12" s="492"/>
      <c r="Z12" s="363"/>
    </row>
    <row r="13" spans="5:58" ht="20.1000000000000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00000000000001" customHeight="1">
      <c r="E14" s="108" t="s">
        <v>26</v>
      </c>
      <c r="F14" s="242" t="s">
        <v>27</v>
      </c>
      <c r="G14" s="239"/>
      <c r="H14" s="190">
        <f>IFERROR(IF(COUNT(IndHUF!$AD$13),IF(IndHUF!$AD$13=0,"0",IndHUF!$AD$13),""),"")</f>
        <v>5</v>
      </c>
      <c r="I14" s="353">
        <f>+IF(COUNT(IndHUF!H21),IndHUF!H21,"")</f>
        <v>2511075</v>
      </c>
      <c r="J14" s="353" t="str">
        <f>+IF(COUNT(IndHUF!I21),IndHUF!I21,"")</f>
        <v/>
      </c>
      <c r="K14" s="132" t="str">
        <f>+IF(COUNT(IndHUF!J21),IndHUF!J21,"")</f>
        <v/>
      </c>
      <c r="L14" s="132">
        <f>+IF(COUNT(IndHUF!K21),IndHUF!K21,"")</f>
        <v>2511075</v>
      </c>
      <c r="M14" s="172">
        <f>+IFERROR(IF(COUNT(L14),ROUND(L14/'Shareholding Pattern'!$L$57*100,2),""),0)</f>
        <v>65.849999999999994</v>
      </c>
      <c r="N14" s="189">
        <f>+IF(COUNT(+IndHUF!M21),SUM(+IndHUF!M21),"")</f>
        <v>2511075</v>
      </c>
      <c r="O14" s="189" t="str">
        <f>+IF(COUNT(+IndHUF!N21),SUM(+IndHUF!N21),"")</f>
        <v/>
      </c>
      <c r="P14" s="353">
        <f>+IF(COUNT(IndHUF!O21),IndHUF!O21,"")</f>
        <v>2511075</v>
      </c>
      <c r="Q14" s="172">
        <f>+IF(COUNT(IndHUF!P21),IndHUF!P21,"")</f>
        <v>65.849999999999994</v>
      </c>
      <c r="R14" s="353" t="str">
        <f>+IF(COUNT(IndHUF!Q21),IndHUF!Q21,"")</f>
        <v/>
      </c>
      <c r="S14" s="353" t="str">
        <f>+IF(COUNT(IndHUF!R21),IndHUF!R21,"")</f>
        <v/>
      </c>
      <c r="T14" s="353" t="str">
        <f>+IF(COUNT(IndHUF!S21),IndHUF!S21,"")</f>
        <v/>
      </c>
      <c r="U14" s="133">
        <f>+IFERROR(IF(COUNT(L14,T14),ROUND(SUM(L14,T14)/SUM('Shareholding Pattern'!$L$57,'Shareholding Pattern'!$T$57)*100,2),""),0)</f>
        <v>65.849999999999994</v>
      </c>
      <c r="V14" s="210" t="str">
        <f>+IF(COUNT(IndHUF!U21),IndHUF!U21,"")</f>
        <v/>
      </c>
      <c r="W14" s="185" t="str">
        <f>+IFERROR(IF(COUNT(V14),ROUND(SUM(V14)/SUM(L14)*100,2),""),0)</f>
        <v/>
      </c>
      <c r="X14" s="210" t="str">
        <f>+IF(COUNT(IndHUF!W21),IndHUF!W21,"")</f>
        <v/>
      </c>
      <c r="Y14" s="133" t="str">
        <f>+IFERROR(IF(COUNT(X14),ROUND(SUM(X14)/SUM(L14)*100,2),""),0)</f>
        <v/>
      </c>
      <c r="Z14" s="353">
        <f>+IF(COUNT(IndHUF!Y21),IndHUF!Y21,"")</f>
        <v>2511075</v>
      </c>
      <c r="AA14" s="101"/>
      <c r="AR14" t="s">
        <v>184</v>
      </c>
      <c r="AX14" t="s">
        <v>218</v>
      </c>
      <c r="AZ14" t="s">
        <v>387</v>
      </c>
      <c r="BF14" t="s">
        <v>328</v>
      </c>
    </row>
    <row r="15" spans="5:58" ht="20.1000000000000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+IFERROR(IF(COUNT(V15),ROUND(SUM(V15)/SUM(L15)*100,2),""),0)</f>
        <v/>
      </c>
      <c r="X15" s="210" t="str">
        <f>IFERROR(IF(COUNT(CGAndSG!W16),(CGAndSG!W16),""),"")</f>
        <v/>
      </c>
      <c r="Y15" s="133" t="str">
        <f>+IFERROR(IF(COUNT(X15),ROUND(SUM(X15)/SUM(L15)*100,2),""),0)</f>
        <v/>
      </c>
      <c r="Z15" s="353" t="str">
        <f>IFERROR(IF(COUNT(CGAndSG!Y16),(CGAndSG!Y16),""),"")</f>
        <v/>
      </c>
      <c r="AA15" s="101"/>
      <c r="AR15" t="s">
        <v>185</v>
      </c>
      <c r="AX15" t="s">
        <v>219</v>
      </c>
      <c r="AZ15" t="s">
        <v>388</v>
      </c>
      <c r="BF15" t="s">
        <v>330</v>
      </c>
    </row>
    <row r="16" spans="5:58" ht="20.1000000000000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+IFERROR(IF(COUNT(V16),ROUND(SUM(V16)/SUM(L16)*100,2),""),0)</f>
        <v/>
      </c>
      <c r="X16" s="210" t="str">
        <f>IFERROR(IF(COUNT(Banks!W16),(Banks!W16),""),"")</f>
        <v/>
      </c>
      <c r="Y16" s="133" t="str">
        <f>+IFERROR(IF(COUNT(X16),ROUND(SUM(X16)/SUM(L16)*100,2),""),0)</f>
        <v/>
      </c>
      <c r="Z16" s="353" t="str">
        <f>IFERROR(IF(COUNT(Banks!Y16),(Banks!Y16),""),"")</f>
        <v/>
      </c>
      <c r="AA16" s="101"/>
      <c r="AR16" t="s">
        <v>186</v>
      </c>
      <c r="AX16" t="s">
        <v>331</v>
      </c>
      <c r="AZ16" t="s">
        <v>227</v>
      </c>
      <c r="BF16" t="s">
        <v>353</v>
      </c>
    </row>
    <row r="17" spans="5:58" ht="20.100000000000001" customHeight="1">
      <c r="E17" s="112" t="s">
        <v>32</v>
      </c>
      <c r="F17" s="244" t="s">
        <v>33</v>
      </c>
      <c r="H17" s="191" t="str">
        <f>IFERROR(IF(COUNT(OtherIND!$AG$13),IF(OtherIND!$AG$13=0,"0",OtherIND!$AG$13),""),"")</f>
        <v/>
      </c>
      <c r="I17" s="354" t="str">
        <f>IFERROR(IF(COUNT(OtherIND!J16),(OtherIND!J16),""),"")</f>
        <v/>
      </c>
      <c r="J17" s="354" t="str">
        <f>IFERROR(IF(COUNT(OtherIND!K16),(OtherIND!K16),""),"")</f>
        <v/>
      </c>
      <c r="K17" s="134" t="str">
        <f>IFERROR(IF(COUNT(OtherIND!L16),(OtherIND!L16),""),"")</f>
        <v/>
      </c>
      <c r="L17" s="134" t="str">
        <f>IFERROR(IF(COUNT(OtherIND!M16),(OtherIND!M16),""),"")</f>
        <v/>
      </c>
      <c r="M17" s="214" t="str">
        <f>+IFERROR(IF(COUNT(L17),ROUND(L17/'Shareholding Pattern'!$L$57*100,2),""),0)</f>
        <v/>
      </c>
      <c r="N17" s="287" t="str">
        <f>IFERROR(IF(COUNT(OtherIND!O16),(OtherIND!O16),""),"")</f>
        <v/>
      </c>
      <c r="O17" s="189" t="str">
        <f>IFERROR(IF(COUNT(OtherIND!P16),(OtherIND!P16),""),"")</f>
        <v/>
      </c>
      <c r="P17" s="354" t="str">
        <f>IFERROR(IF(COUNT(OtherIND!Q16),(OtherIND!Q16),""),"")</f>
        <v/>
      </c>
      <c r="Q17" s="214" t="str">
        <f>IFERROR(IF(COUNT(OtherIND!R16),(OtherIND!R16),""),0)</f>
        <v/>
      </c>
      <c r="R17" s="354" t="str">
        <f>IFERROR(IF(COUNT(OtherIND!S16),(OtherIND!S16),""),"")</f>
        <v/>
      </c>
      <c r="S17" s="354" t="str">
        <f>IFERROR(IF(COUNT(OtherIND!T16),(OtherIND!T16),""),"")</f>
        <v/>
      </c>
      <c r="T17" s="354" t="str">
        <f>IFERROR(IF(COUNT(OtherIND!U16),(OtherIND!U16),""),"")</f>
        <v/>
      </c>
      <c r="U17" s="135" t="str">
        <f>+IFERROR(IF(COUNT(L17,T17),ROUND(SUM(L17,T17)/SUM('Shareholding Pattern'!$L$57,'Shareholding Pattern'!$T$57)*100,2),""),0)</f>
        <v/>
      </c>
      <c r="V17" s="210" t="str">
        <f>IFERROR(IF(COUNT(OtherIND!W16),(OtherIND!W16),""),"")</f>
        <v/>
      </c>
      <c r="W17" s="233" t="str">
        <f>+IFERROR(IF(COUNT(V17),ROUND(SUM(V17)/SUM(L17)*100,2),""),0)</f>
        <v/>
      </c>
      <c r="X17" s="210" t="str">
        <f>IFERROR(IF(COUNT(OtherIND!Y16),(OtherIND!Y16),""),"")</f>
        <v/>
      </c>
      <c r="Y17" s="135" t="str">
        <f>+IFERROR(IF(COUNT(X17),ROUND(SUM(X17)/SUM(L17)*100,2),""),0)</f>
        <v/>
      </c>
      <c r="Z17" s="354" t="str">
        <f>IFERROR(IF(COUNT(OtherIND!AA16),(OtherIND!AA16),""),"")</f>
        <v/>
      </c>
      <c r="AA17" s="101"/>
      <c r="AR17" t="s">
        <v>187</v>
      </c>
      <c r="AX17" t="s">
        <v>332</v>
      </c>
      <c r="AZ17" t="s">
        <v>390</v>
      </c>
      <c r="BF17" t="s">
        <v>369</v>
      </c>
    </row>
    <row r="18" spans="5:58" ht="20.100000000000001" customHeight="1">
      <c r="E18" s="493" t="s">
        <v>35</v>
      </c>
      <c r="F18" s="493"/>
      <c r="G18" s="493"/>
      <c r="H18" s="64">
        <f>+IFERROR(IF(COUNT(H14:H17),ROUND(SUM(H14:H17),0),""),"")</f>
        <v>5</v>
      </c>
      <c r="I18" s="64">
        <f t="shared" ref="I18:Z18" si="0">+IFERROR(IF(COUNT(I14:I17),ROUND(SUM(I14:I17),0),""),"")</f>
        <v>2511075</v>
      </c>
      <c r="J18" s="64" t="str">
        <f t="shared" si="0"/>
        <v/>
      </c>
      <c r="K18" s="4" t="str">
        <f t="shared" si="0"/>
        <v/>
      </c>
      <c r="L18" s="64">
        <f t="shared" si="0"/>
        <v>2511075</v>
      </c>
      <c r="M18" s="174">
        <f>+IFERROR(IF(COUNT(L18),ROUND(L18/'Shareholding Pattern'!$L$57*100,2),""),0)</f>
        <v>65.849999999999994</v>
      </c>
      <c r="N18" s="141">
        <f t="shared" si="0"/>
        <v>2511075</v>
      </c>
      <c r="O18" s="141" t="str">
        <f t="shared" si="0"/>
        <v/>
      </c>
      <c r="P18" s="64">
        <f t="shared" si="0"/>
        <v>2511075</v>
      </c>
      <c r="Q18" s="182">
        <f>IFERROR(IF(COUNT(P18),ROUND(P18/$P$58*100,2),""),0)</f>
        <v>65.849999999999994</v>
      </c>
      <c r="R18" s="64" t="str">
        <f t="shared" si="0"/>
        <v/>
      </c>
      <c r="S18" s="64" t="str">
        <f t="shared" si="0"/>
        <v/>
      </c>
      <c r="T18" s="64" t="str">
        <f t="shared" si="0"/>
        <v/>
      </c>
      <c r="U18" s="136">
        <f>+IFERROR(IF(COUNT(L18,T18),ROUND(SUM(L18,T18)/SUM('Shareholding Pattern'!$L$57,'Shareholding Pattern'!$T$57)*100,2),""),0)</f>
        <v>65.849999999999994</v>
      </c>
      <c r="V18" s="64" t="str">
        <f t="shared" si="0"/>
        <v/>
      </c>
      <c r="W18" s="186" t="str">
        <f>+IFERROR(IF(COUNT(V18),ROUND(SUM(V18)/SUM(L18)*100,2),""),0)</f>
        <v/>
      </c>
      <c r="X18" s="64" t="str">
        <f t="shared" si="0"/>
        <v/>
      </c>
      <c r="Y18" s="137" t="str">
        <f>+IFERROR(IF(COUNT(X18),ROUND(SUM(X18)/SUM(L18)*100,2),""),0)</f>
        <v/>
      </c>
      <c r="Z18" s="64">
        <f t="shared" si="0"/>
        <v>2511075</v>
      </c>
      <c r="AA18" s="101"/>
      <c r="AR18" t="s">
        <v>188</v>
      </c>
      <c r="AX18" t="s">
        <v>333</v>
      </c>
      <c r="AZ18" t="s">
        <v>228</v>
      </c>
      <c r="BF18" t="s">
        <v>354</v>
      </c>
    </row>
    <row r="19" spans="5:58" ht="20.1000000000000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IFERROR(IF(COUNT(Individuals!$AD$13),IF(Individuals!$AD$13=0,"0",Individuals!$AD$13),""),"")</f>
        <v/>
      </c>
      <c r="I20" s="190" t="str">
        <f>IFERROR(IF(COUNT(Individuals!H16),(Individuals!H16),""),"")</f>
        <v/>
      </c>
      <c r="J20" s="190" t="str">
        <f>IFERROR(IF(COUNT(Individuals!I16),(Individuals!I16),""),"")</f>
        <v/>
      </c>
      <c r="K20" s="114" t="str">
        <f>IFERROR(IF(COUNT(Individuals!J16),(Individuals!J16),""),"")</f>
        <v/>
      </c>
      <c r="L20" s="190" t="str">
        <f>IFERROR(IF(COUNT(Individuals!K16),(Individuals!K16),""),"")</f>
        <v/>
      </c>
      <c r="M20" s="173" t="str">
        <f>+IFERROR(IF(COUNT(L20),ROUND(L20/'Shareholding Pattern'!$L$57*100,2),""),0)</f>
        <v/>
      </c>
      <c r="N20" s="287" t="str">
        <f>IFERROR(IF(COUNT(Individuals!M16),(Individuals!M16),""),"")</f>
        <v/>
      </c>
      <c r="O20" s="189" t="str">
        <f>IFERROR(IF(COUNT(Individuals!N16),(Individuals!N16),""),"")</f>
        <v/>
      </c>
      <c r="P20" s="190" t="str">
        <f>IFERROR(IF(COUNT(Individuals!O16),(Individuals!O16),""),"")</f>
        <v/>
      </c>
      <c r="Q20" s="184" t="str">
        <f>IFERROR(IF(COUNT(Individuals!P16),(Individuals!P16),""),0)</f>
        <v/>
      </c>
      <c r="R20" s="190" t="str">
        <f>IFERROR(IF(COUNT(Individuals!Q16),(Individuals!Q16),""),"")</f>
        <v/>
      </c>
      <c r="S20" s="190" t="str">
        <f>IFERROR(IF(COUNT(Individuals!R16),(Individuals!R16),""),"")</f>
        <v/>
      </c>
      <c r="T20" s="190" t="str">
        <f>IFERROR(IF(COUNT(Individuals!S16),(Individuals!S16),""),"")</f>
        <v/>
      </c>
      <c r="U20" s="138" t="str">
        <f>+IFERROR(IF(COUNT(L20,T20),ROUND(SUM(L20,T20)/SUM('Shareholding Pattern'!$L$57,'Shareholding Pattern'!$T$57)*100,2),""),0)</f>
        <v/>
      </c>
      <c r="V20" s="210" t="str">
        <f>IFERROR(IF(COUNT(Individuals!U16),(Individuals!U16),""),"")</f>
        <v/>
      </c>
      <c r="W20" s="262" t="str">
        <f t="shared" ref="W20:W25" si="1">+IFERROR(IF(COUNT(V20),ROUND(SUM(V20)/SUM(L20)*100,2),""),0)</f>
        <v/>
      </c>
      <c r="X20" s="210" t="str">
        <f>IFERROR(IF(COUNT(Individuals!W16),(Individuals!W16),""),"")</f>
        <v/>
      </c>
      <c r="Y20" s="138" t="str">
        <f t="shared" ref="Y20:Y26" si="2">+IFERROR(IF(COUNT(X20),ROUND(SUM(X20)/SUM(L20)*100,2),""),0)</f>
        <v/>
      </c>
      <c r="Z20" s="190" t="str">
        <f>IFERROR(IF(COUNT(Individuals!Y16),(Individuals!Y16),""),"")</f>
        <v/>
      </c>
      <c r="AA20" s="101"/>
      <c r="AR20" t="s">
        <v>189</v>
      </c>
      <c r="AX20" t="s">
        <v>40</v>
      </c>
      <c r="AZ20" t="s">
        <v>231</v>
      </c>
      <c r="BF20" t="s">
        <v>371</v>
      </c>
    </row>
    <row r="21" spans="5:58" ht="20.1000000000000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1"/>
        <v/>
      </c>
      <c r="X21" s="210" t="str">
        <f>IFERROR(IF(COUNT(Government!W16),(Government!W16),""),"")</f>
        <v/>
      </c>
      <c r="Y21" s="133" t="str">
        <f t="shared" si="2"/>
        <v/>
      </c>
      <c r="Z21" s="191" t="str">
        <f>IFERROR(IF(COUNT(Government!Y16),(Government!Y16),""),"")</f>
        <v/>
      </c>
      <c r="AA21" s="101"/>
      <c r="AR21" t="s">
        <v>190</v>
      </c>
      <c r="AX21" t="s">
        <v>334</v>
      </c>
      <c r="AZ21" t="s">
        <v>230</v>
      </c>
      <c r="BF21" t="s">
        <v>356</v>
      </c>
    </row>
    <row r="22" spans="5:58" ht="20.1000000000000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1"/>
        <v/>
      </c>
      <c r="X22" s="210" t="str">
        <f>IFERROR(IF(COUNT(Institutions!W16),(Institutions!W16),""),"")</f>
        <v/>
      </c>
      <c r="Y22" s="133" t="str">
        <f t="shared" si="2"/>
        <v/>
      </c>
      <c r="Z22" s="191" t="str">
        <f>IFERROR(IF(COUNT(Institutions!Y16),(Institutions!Y16),""),"")</f>
        <v/>
      </c>
      <c r="AA22" s="101"/>
      <c r="AR22" t="s">
        <v>192</v>
      </c>
      <c r="AX22" t="s">
        <v>335</v>
      </c>
      <c r="AZ22" t="s">
        <v>232</v>
      </c>
      <c r="BF22" t="s">
        <v>372</v>
      </c>
    </row>
    <row r="23" spans="5:58" ht="20.1000000000000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1"/>
        <v/>
      </c>
      <c r="X23" s="210" t="str">
        <f>IFERROR(IF(COUNT(FPIPromoter!W16),(FPIPromoter!W16),""),"")</f>
        <v/>
      </c>
      <c r="Y23" s="133" t="str">
        <f t="shared" si="2"/>
        <v/>
      </c>
      <c r="Z23" s="191" t="str">
        <f>IFERROR(IF(COUNT(FPIPromoter!Y16),(FPIPromoter!Y16),""),"")</f>
        <v/>
      </c>
      <c r="AA23" s="101"/>
      <c r="AR23" t="s">
        <v>191</v>
      </c>
      <c r="AX23" t="s">
        <v>336</v>
      </c>
      <c r="AZ23" t="s">
        <v>233</v>
      </c>
      <c r="BF23" t="s">
        <v>373</v>
      </c>
    </row>
    <row r="24" spans="5:58" ht="20.1000000000000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1"/>
        <v/>
      </c>
      <c r="X24" s="210" t="str">
        <f>IFERROR(IF(COUNT(OtherForeign!Y16),(OtherForeign!Y16),""),"")</f>
        <v/>
      </c>
      <c r="Y24" s="135" t="str">
        <f t="shared" si="2"/>
        <v/>
      </c>
      <c r="Z24" s="218" t="str">
        <f>IFERROR(IF(COUNT(OtherForeign!AA16),(OtherForeign!AA16),""),"")</f>
        <v/>
      </c>
      <c r="AA24" s="101"/>
      <c r="AR24" t="s">
        <v>193</v>
      </c>
      <c r="AX24" t="s">
        <v>337</v>
      </c>
      <c r="AZ24" t="s">
        <v>234</v>
      </c>
      <c r="BF24" t="s">
        <v>357</v>
      </c>
    </row>
    <row r="25" spans="5:58" ht="20.100000000000001" customHeight="1">
      <c r="E25" s="493" t="s">
        <v>43</v>
      </c>
      <c r="F25" s="493"/>
      <c r="G25" s="493"/>
      <c r="H25" s="159" t="str">
        <f>+IFERROR(IF(COUNT(H20:H24),ROUND(SUM(H20:H24),0),""),"")</f>
        <v/>
      </c>
      <c r="I25" s="159" t="str">
        <f t="shared" ref="I25:Z25" si="3">+IFERROR(IF(COUNT(I20:I24),ROUND(SUM(I20:I24),0),""),"")</f>
        <v/>
      </c>
      <c r="J25" s="159" t="str">
        <f t="shared" si="3"/>
        <v/>
      </c>
      <c r="K25" s="157" t="str">
        <f t="shared" si="3"/>
        <v/>
      </c>
      <c r="L25" s="159" t="str">
        <f t="shared" si="3"/>
        <v/>
      </c>
      <c r="M25" s="174" t="str">
        <f>+IFERROR(IF(COUNT(L25),ROUND(L25/'Shareholding Pattern'!$L$57*100,2),""),0)</f>
        <v/>
      </c>
      <c r="N25" s="158" t="str">
        <f t="shared" si="3"/>
        <v/>
      </c>
      <c r="O25" s="158" t="str">
        <f t="shared" si="3"/>
        <v/>
      </c>
      <c r="P25" s="159" t="str">
        <f t="shared" si="3"/>
        <v/>
      </c>
      <c r="Q25" s="182" t="str">
        <f>IFERROR(IF(COUNT(P25),ROUND(P25/$P$58*100,2),""),0)</f>
        <v/>
      </c>
      <c r="R25" s="355" t="str">
        <f t="shared" si="3"/>
        <v/>
      </c>
      <c r="S25" s="355" t="str">
        <f t="shared" si="3"/>
        <v/>
      </c>
      <c r="T25" s="159" t="str">
        <f t="shared" si="3"/>
        <v/>
      </c>
      <c r="U25" s="136" t="str">
        <f>+IFERROR(IF(COUNT(L25,T25),ROUND(SUM(L25,T25)/SUM('Shareholding Pattern'!$L$57,'Shareholding Pattern'!$T$57)*100,2),""),0)</f>
        <v/>
      </c>
      <c r="V25" s="159" t="str">
        <f t="shared" si="3"/>
        <v/>
      </c>
      <c r="W25" s="186" t="str">
        <f t="shared" si="1"/>
        <v/>
      </c>
      <c r="X25" s="64" t="str">
        <f t="shared" si="3"/>
        <v/>
      </c>
      <c r="Y25" s="137" t="str">
        <f t="shared" si="2"/>
        <v/>
      </c>
      <c r="Z25" s="159" t="str">
        <f t="shared" si="3"/>
        <v/>
      </c>
      <c r="AR25" t="s">
        <v>194</v>
      </c>
      <c r="AX25" t="s">
        <v>220</v>
      </c>
      <c r="AZ25" t="s">
        <v>235</v>
      </c>
      <c r="BF25" t="s">
        <v>358</v>
      </c>
    </row>
    <row r="26" spans="5:58" ht="36.75" customHeight="1">
      <c r="E26" s="494" t="s">
        <v>105</v>
      </c>
      <c r="F26" s="494"/>
      <c r="G26" s="494"/>
      <c r="H26" s="159">
        <f t="shared" ref="H26:Z26" si="4">+IFERROR(IF(COUNT(H18,H25),ROUND(SUM(H18,H25),0),""),"")</f>
        <v>5</v>
      </c>
      <c r="I26" s="159">
        <f t="shared" si="4"/>
        <v>2511075</v>
      </c>
      <c r="J26" s="159" t="str">
        <f t="shared" si="4"/>
        <v/>
      </c>
      <c r="K26" s="157" t="str">
        <f t="shared" si="4"/>
        <v/>
      </c>
      <c r="L26" s="159">
        <f t="shared" si="4"/>
        <v>2511075</v>
      </c>
      <c r="M26" s="174">
        <f>+IFERROR(IF(COUNT(L26),ROUND(L26/'Shareholding Pattern'!$L$57*100,2),""),0)</f>
        <v>65.849999999999994</v>
      </c>
      <c r="N26" s="158">
        <f t="shared" si="4"/>
        <v>2511075</v>
      </c>
      <c r="O26" s="158" t="str">
        <f t="shared" si="4"/>
        <v/>
      </c>
      <c r="P26" s="159">
        <f t="shared" si="4"/>
        <v>2511075</v>
      </c>
      <c r="Q26" s="182">
        <f>IFERROR(IF(COUNT(P26),ROUND(P26/$P$58*100,2),""),0)</f>
        <v>65.849999999999994</v>
      </c>
      <c r="R26" s="355" t="str">
        <f t="shared" si="4"/>
        <v/>
      </c>
      <c r="S26" s="355" t="str">
        <f t="shared" si="4"/>
        <v/>
      </c>
      <c r="T26" s="159" t="str">
        <f t="shared" si="4"/>
        <v/>
      </c>
      <c r="U26" s="136">
        <f>+IFERROR(IF(COUNT(L26,T26),ROUND(SUM(L26,T26)/SUM('Shareholding Pattern'!$L$57,'Shareholding Pattern'!$T$57)*100,2),""),0)</f>
        <v>65.849999999999994</v>
      </c>
      <c r="V26" s="159" t="str">
        <f t="shared" si="4"/>
        <v/>
      </c>
      <c r="W26" s="186" t="str">
        <f>+IFERROR(IF(COUNT(V26),ROUND(SUM(V26)/SUM(L26)*100,2),""),0)</f>
        <v/>
      </c>
      <c r="X26" s="159" t="str">
        <f t="shared" si="4"/>
        <v/>
      </c>
      <c r="Y26" s="137" t="str">
        <f t="shared" si="2"/>
        <v/>
      </c>
      <c r="Z26" s="159">
        <f t="shared" si="4"/>
        <v>2511075</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00000000000001" customHeight="1">
      <c r="E29" s="107" t="s">
        <v>24</v>
      </c>
      <c r="F29" s="505" t="s">
        <v>40</v>
      </c>
      <c r="G29" s="506"/>
      <c r="H29" s="506"/>
      <c r="I29" s="506"/>
      <c r="J29" s="506"/>
      <c r="K29" s="506"/>
      <c r="L29" s="506"/>
      <c r="M29" s="506"/>
      <c r="N29" s="506"/>
      <c r="O29" s="506"/>
      <c r="P29" s="506"/>
      <c r="Q29" s="506"/>
      <c r="R29" s="506"/>
      <c r="S29" s="506"/>
      <c r="T29" s="506"/>
      <c r="U29" s="506"/>
      <c r="V29" s="506"/>
      <c r="W29" s="506"/>
      <c r="X29" s="506"/>
      <c r="Y29" s="506"/>
      <c r="Z29" s="506"/>
      <c r="AX29" t="s">
        <v>341</v>
      </c>
      <c r="AZ29" t="s">
        <v>239</v>
      </c>
      <c r="BF29" t="s">
        <v>362</v>
      </c>
    </row>
    <row r="30" spans="5:58" ht="20.100000000000001" customHeight="1">
      <c r="E30" s="109" t="s">
        <v>26</v>
      </c>
      <c r="F30" s="253" t="s">
        <v>46</v>
      </c>
      <c r="H30" s="295"/>
      <c r="I30" s="295"/>
      <c r="J30" s="295"/>
      <c r="K30" s="131"/>
      <c r="L30" s="215" t="str">
        <f>+IFERROR(IF(COUNT(I30:K30),ROUND(SUM(I30:K30),0),""),"")</f>
        <v/>
      </c>
      <c r="M30" s="216" t="str">
        <f>+IFERROR(IF(COUNT(L30),ROUND(L30/'Shareholding Pattern'!$L$57*100,2),""),"")</f>
        <v/>
      </c>
      <c r="N30" s="323" t="str">
        <f>IF(I30="","",I30)</f>
        <v/>
      </c>
      <c r="O30" s="131"/>
      <c r="P30" s="191" t="str">
        <f>+IFERROR(IF(COUNT(N30:O30),ROUND(SUM(N30:O30),0),""),"")</f>
        <v/>
      </c>
      <c r="Q30" s="181" t="str">
        <f>+IFERROR(IF(COUNT(P30),ROUND(P30/'Shareholding Pattern'!$P$58*100,2),""),"")</f>
        <v/>
      </c>
      <c r="R30" s="295"/>
      <c r="S30" s="295"/>
      <c r="T30" s="191" t="str">
        <f>+IFERROR(IF(COUNT(R30:S30),ROUND(SUM(R30:S30),0),""),"")</f>
        <v/>
      </c>
      <c r="U30" s="217" t="str">
        <f>+IFERROR(IF(COUNT(L30,T30),ROUND(SUM(L30,T30)/SUM('Shareholding Pattern'!$L$57,'Shareholding Pattern'!$T$57)*100,2),""),"")</f>
        <v/>
      </c>
      <c r="V30" s="131"/>
      <c r="W30" s="185" t="str">
        <f t="shared" ref="W30:W41" si="5">+IFERROR(IF(COUNT(V30),ROUND(SUM(V30)/SUM(L30)*100,2),""),0)</f>
        <v/>
      </c>
      <c r="X30" s="526"/>
      <c r="Y30" s="527"/>
      <c r="Z30" s="295"/>
      <c r="AR30" t="s">
        <v>310</v>
      </c>
      <c r="AX30" t="s">
        <v>342</v>
      </c>
      <c r="AZ30" t="s">
        <v>240</v>
      </c>
      <c r="BF30" t="s">
        <v>363</v>
      </c>
    </row>
    <row r="31" spans="5:58" ht="20.100000000000001" customHeight="1">
      <c r="E31" s="109" t="s">
        <v>28</v>
      </c>
      <c r="F31" s="250" t="s">
        <v>47</v>
      </c>
      <c r="H31" s="295"/>
      <c r="I31" s="295"/>
      <c r="J31" s="295"/>
      <c r="K31" s="131"/>
      <c r="L31" s="191" t="str">
        <f t="shared" ref="L31:L39" si="6">+IFERROR(IF(COUNT(I31:K31),ROUND(SUM(I31:K31),0),""),"")</f>
        <v/>
      </c>
      <c r="M31" s="216" t="str">
        <f>+IFERROR(IF(COUNT(L31),ROUND(L31/'Shareholding Pattern'!$L$57*100,2),""),"")</f>
        <v/>
      </c>
      <c r="N31" s="323" t="str">
        <f>IF(I31="","",I31)</f>
        <v/>
      </c>
      <c r="O31" s="131"/>
      <c r="P31" s="191" t="str">
        <f t="shared" ref="P31:P38" si="7">+IFERROR(IF(COUNT(N31:O31),ROUND(SUM(N31:O31),0),""),"")</f>
        <v/>
      </c>
      <c r="Q31" s="181" t="str">
        <f>+IFERROR(IF(COUNT(P31),ROUND(P31/'Shareholding Pattern'!$P$58*100,2),""),"")</f>
        <v/>
      </c>
      <c r="R31" s="295"/>
      <c r="S31" s="295"/>
      <c r="T31" s="191" t="str">
        <f t="shared" ref="T31:T38" si="8">+IFERROR(IF(COUNT(R31:S31),ROUND(SUM(R31:S31),0),""),"")</f>
        <v/>
      </c>
      <c r="U31" s="217" t="str">
        <f>+IFERROR(IF(COUNT(L31,T31),ROUND(SUM(L31,T31)/SUM('Shareholding Pattern'!$L$57,'Shareholding Pattern'!$T$57)*100,2),""),"")</f>
        <v/>
      </c>
      <c r="V31" s="131"/>
      <c r="W31" s="185" t="str">
        <f t="shared" si="5"/>
        <v/>
      </c>
      <c r="X31" s="528"/>
      <c r="Y31" s="529"/>
      <c r="Z31" s="295"/>
      <c r="AR31" t="s">
        <v>196</v>
      </c>
      <c r="AX31" t="s">
        <v>343</v>
      </c>
      <c r="AZ31" t="s">
        <v>241</v>
      </c>
      <c r="BF31" t="s">
        <v>374</v>
      </c>
    </row>
    <row r="32" spans="5:58" ht="20.100000000000001" customHeight="1">
      <c r="E32" s="109" t="s">
        <v>30</v>
      </c>
      <c r="F32" s="250" t="s">
        <v>48</v>
      </c>
      <c r="H32" s="295"/>
      <c r="I32" s="295"/>
      <c r="J32" s="295"/>
      <c r="K32" s="131"/>
      <c r="L32" s="191" t="str">
        <f t="shared" si="6"/>
        <v/>
      </c>
      <c r="M32" s="216" t="str">
        <f>+IFERROR(IF(COUNT(L32),ROUND(L32/'Shareholding Pattern'!$L$57*100,2),""),"")</f>
        <v/>
      </c>
      <c r="N32" s="323" t="str">
        <f t="shared" ref="N32:N38" si="9">IF(I32="","",I32)</f>
        <v/>
      </c>
      <c r="O32" s="131"/>
      <c r="P32" s="191" t="str">
        <f t="shared" si="7"/>
        <v/>
      </c>
      <c r="Q32" s="181" t="str">
        <f>+IFERROR(IF(COUNT(P32),ROUND(P32/'Shareholding Pattern'!$P$58*100,2),""),"")</f>
        <v/>
      </c>
      <c r="R32" s="295"/>
      <c r="S32" s="295"/>
      <c r="T32" s="191" t="str">
        <f t="shared" si="8"/>
        <v/>
      </c>
      <c r="U32" s="217" t="str">
        <f>+IFERROR(IF(COUNT(L32,T32),ROUND(SUM(L32,T32)/SUM('Shareholding Pattern'!$L$57,'Shareholding Pattern'!$T$57)*100,2),""),"")</f>
        <v/>
      </c>
      <c r="V32" s="131"/>
      <c r="W32" s="185" t="str">
        <f t="shared" si="5"/>
        <v/>
      </c>
      <c r="X32" s="528"/>
      <c r="Y32" s="529"/>
      <c r="Z32" s="295"/>
      <c r="AR32" t="s">
        <v>197</v>
      </c>
      <c r="AX32" t="s">
        <v>221</v>
      </c>
      <c r="AZ32" t="s">
        <v>242</v>
      </c>
      <c r="BF32" t="s">
        <v>364</v>
      </c>
    </row>
    <row r="33" spans="5:58" ht="20.100000000000001" customHeight="1">
      <c r="E33" s="109" t="s">
        <v>32</v>
      </c>
      <c r="F33" s="250" t="s">
        <v>49</v>
      </c>
      <c r="H33" s="295"/>
      <c r="I33" s="295"/>
      <c r="J33" s="295"/>
      <c r="K33" s="131"/>
      <c r="L33" s="191" t="str">
        <f t="shared" si="6"/>
        <v/>
      </c>
      <c r="M33" s="216" t="str">
        <f>+IFERROR(IF(COUNT(L33),ROUND(L33/'Shareholding Pattern'!$L$57*100,2),""),"")</f>
        <v/>
      </c>
      <c r="N33" s="323" t="str">
        <f t="shared" si="9"/>
        <v/>
      </c>
      <c r="O33" s="131"/>
      <c r="P33" s="191" t="str">
        <f t="shared" si="7"/>
        <v/>
      </c>
      <c r="Q33" s="181" t="str">
        <f>+IFERROR(IF(COUNT(P33),ROUND(P33/'Shareholding Pattern'!$P$58*100,2),""),"")</f>
        <v/>
      </c>
      <c r="R33" s="295"/>
      <c r="S33" s="295"/>
      <c r="T33" s="191" t="str">
        <f t="shared" si="8"/>
        <v/>
      </c>
      <c r="U33" s="217" t="str">
        <f>+IFERROR(IF(COUNT(L33,T33),ROUND(SUM(L33,T33)/SUM('Shareholding Pattern'!$L$57,'Shareholding Pattern'!$T$57)*100,2),""),"")</f>
        <v/>
      </c>
      <c r="V33" s="131"/>
      <c r="W33" s="185" t="str">
        <f t="shared" si="5"/>
        <v/>
      </c>
      <c r="X33" s="528"/>
      <c r="Y33" s="529"/>
      <c r="Z33" s="295"/>
      <c r="AR33" t="s">
        <v>198</v>
      </c>
      <c r="AX33" t="s">
        <v>222</v>
      </c>
      <c r="AZ33" t="s">
        <v>243</v>
      </c>
      <c r="BF33" t="s">
        <v>365</v>
      </c>
    </row>
    <row r="34" spans="5:58" ht="20.100000000000001" customHeight="1">
      <c r="E34" s="109" t="s">
        <v>42</v>
      </c>
      <c r="F34" s="250" t="s">
        <v>50</v>
      </c>
      <c r="H34" s="295">
        <v>1</v>
      </c>
      <c r="I34" s="295">
        <v>41805</v>
      </c>
      <c r="J34" s="295"/>
      <c r="K34" s="131"/>
      <c r="L34" s="191">
        <f t="shared" si="6"/>
        <v>41805</v>
      </c>
      <c r="M34" s="216">
        <f>+IFERROR(IF(COUNT(L34),ROUND(L34/'Shareholding Pattern'!$L$57*100,2),""),"")</f>
        <v>1.1000000000000001</v>
      </c>
      <c r="N34" s="323">
        <v>41805</v>
      </c>
      <c r="O34" s="131"/>
      <c r="P34" s="191">
        <f t="shared" si="7"/>
        <v>41805</v>
      </c>
      <c r="Q34" s="181">
        <f>+IFERROR(IF(COUNT(P34),ROUND(P34/'Shareholding Pattern'!$P$58*100,2),""),"")</f>
        <v>1.1000000000000001</v>
      </c>
      <c r="R34" s="295"/>
      <c r="S34" s="295"/>
      <c r="T34" s="191" t="str">
        <f>+IFERROR(IF(COUNT(R34,S34),ROUND(SUM(R34,S34),0),""),"")</f>
        <v/>
      </c>
      <c r="U34" s="217">
        <f>+IFERROR(IF(COUNT(L34,T34),ROUND(SUM(L34,T34)/SUM('Shareholding Pattern'!$L$57,'Shareholding Pattern'!$T$57)*100,2),""),"")</f>
        <v>1.1000000000000001</v>
      </c>
      <c r="V34" s="131"/>
      <c r="W34" s="185" t="str">
        <f t="shared" si="5"/>
        <v/>
      </c>
      <c r="X34" s="528"/>
      <c r="Y34" s="529"/>
      <c r="Z34" s="295">
        <v>41805</v>
      </c>
      <c r="AR34" t="s">
        <v>199</v>
      </c>
      <c r="AX34" t="s">
        <v>223</v>
      </c>
      <c r="AZ34" t="s">
        <v>244</v>
      </c>
      <c r="BF34" t="s">
        <v>366</v>
      </c>
    </row>
    <row r="35" spans="5:58" ht="20.100000000000001" customHeight="1">
      <c r="E35" s="109" t="s">
        <v>51</v>
      </c>
      <c r="F35" s="250" t="s">
        <v>31</v>
      </c>
      <c r="H35" s="295">
        <v>1</v>
      </c>
      <c r="I35" s="295">
        <v>21498</v>
      </c>
      <c r="J35" s="295"/>
      <c r="K35" s="131"/>
      <c r="L35" s="191">
        <f t="shared" si="6"/>
        <v>21498</v>
      </c>
      <c r="M35" s="216">
        <f>+IFERROR(IF(COUNT(L35),ROUND(L35/'Shareholding Pattern'!$L$57*100,2),""),"")</f>
        <v>0.56000000000000005</v>
      </c>
      <c r="N35" s="323">
        <v>21498</v>
      </c>
      <c r="O35" s="131"/>
      <c r="P35" s="191">
        <f t="shared" si="7"/>
        <v>21498</v>
      </c>
      <c r="Q35" s="181">
        <f>+IFERROR(IF(COUNT(P35),ROUND(P35/'Shareholding Pattern'!$P$58*100,2),""),"")</f>
        <v>0.56000000000000005</v>
      </c>
      <c r="R35" s="295"/>
      <c r="S35" s="295"/>
      <c r="T35" s="191" t="str">
        <f t="shared" si="8"/>
        <v/>
      </c>
      <c r="U35" s="217">
        <f>+IFERROR(IF(COUNT(L35,T35),ROUND(SUM(L35,T35)/SUM('Shareholding Pattern'!$L$57,'Shareholding Pattern'!$T$57)*100,2),""),"")</f>
        <v>0.56000000000000005</v>
      </c>
      <c r="V35" s="131"/>
      <c r="W35" s="185" t="str">
        <f t="shared" si="5"/>
        <v/>
      </c>
      <c r="X35" s="528"/>
      <c r="Y35" s="529"/>
      <c r="Z35" s="295">
        <v>21498</v>
      </c>
      <c r="AR35" t="s">
        <v>200</v>
      </c>
      <c r="AX35" t="s">
        <v>224</v>
      </c>
      <c r="AZ35" t="s">
        <v>389</v>
      </c>
      <c r="BF35" t="s">
        <v>367</v>
      </c>
    </row>
    <row r="36" spans="5:58" ht="20.100000000000001" customHeight="1">
      <c r="E36" s="109" t="s">
        <v>52</v>
      </c>
      <c r="F36" s="250" t="s">
        <v>53</v>
      </c>
      <c r="H36" s="295"/>
      <c r="I36" s="295"/>
      <c r="J36" s="295"/>
      <c r="K36" s="131"/>
      <c r="L36" s="191" t="str">
        <f t="shared" si="6"/>
        <v/>
      </c>
      <c r="M36" s="216" t="str">
        <f>+IFERROR(IF(COUNT(L36),ROUND(L36/'Shareholding Pattern'!$L$57*100,2),""),"")</f>
        <v/>
      </c>
      <c r="N36" s="323" t="str">
        <f t="shared" si="9"/>
        <v/>
      </c>
      <c r="O36" s="131"/>
      <c r="P36" s="191" t="str">
        <f t="shared" si="7"/>
        <v/>
      </c>
      <c r="Q36" s="181" t="str">
        <f>+IFERROR(IF(COUNT(P36),ROUND(P36/'Shareholding Pattern'!$P$58*100,2),""),"")</f>
        <v/>
      </c>
      <c r="R36" s="295"/>
      <c r="S36" s="295"/>
      <c r="T36" s="191" t="str">
        <f t="shared" si="8"/>
        <v/>
      </c>
      <c r="U36" s="217" t="str">
        <f>+IFERROR(IF(COUNT(L36,T36),ROUND(SUM(L36,T36)/SUM('Shareholding Pattern'!$L$57,'Shareholding Pattern'!$T$57)*100,2),""),"")</f>
        <v/>
      </c>
      <c r="V36" s="131"/>
      <c r="W36" s="185" t="str">
        <f t="shared" si="5"/>
        <v/>
      </c>
      <c r="X36" s="528"/>
      <c r="Y36" s="529"/>
      <c r="Z36" s="295"/>
      <c r="AR36" t="s">
        <v>201</v>
      </c>
      <c r="AX36" t="s">
        <v>344</v>
      </c>
      <c r="AZ36" t="s">
        <v>245</v>
      </c>
      <c r="BF36" t="s">
        <v>368</v>
      </c>
    </row>
    <row r="37" spans="5:58" ht="20.100000000000001" customHeight="1">
      <c r="E37" s="109" t="s">
        <v>54</v>
      </c>
      <c r="F37" s="250" t="s">
        <v>55</v>
      </c>
      <c r="H37" s="295"/>
      <c r="I37" s="295"/>
      <c r="J37" s="295"/>
      <c r="K37" s="131"/>
      <c r="L37" s="191" t="str">
        <f t="shared" si="6"/>
        <v/>
      </c>
      <c r="M37" s="216" t="str">
        <f>+IFERROR(IF(COUNT(L37),ROUND(L37/'Shareholding Pattern'!$L$57*100,2),""),"")</f>
        <v/>
      </c>
      <c r="N37" s="323" t="str">
        <f t="shared" si="9"/>
        <v/>
      </c>
      <c r="O37" s="131"/>
      <c r="P37" s="191" t="str">
        <f t="shared" si="7"/>
        <v/>
      </c>
      <c r="Q37" s="181" t="str">
        <f>+IFERROR(IF(COUNT(P37),ROUND(P37/'Shareholding Pattern'!$P$58*100,2),""),"")</f>
        <v/>
      </c>
      <c r="R37" s="295"/>
      <c r="S37" s="295"/>
      <c r="T37" s="191" t="str">
        <f t="shared" si="8"/>
        <v/>
      </c>
      <c r="U37" s="217" t="str">
        <f>+IFERROR(IF(COUNT(L37,T37),ROUND(SUM(L37,T37)/SUM('Shareholding Pattern'!$L$57,'Shareholding Pattern'!$T$57)*100,2),""),"")</f>
        <v/>
      </c>
      <c r="V37" s="131"/>
      <c r="W37" s="185" t="str">
        <f t="shared" si="5"/>
        <v/>
      </c>
      <c r="X37" s="528"/>
      <c r="Y37" s="529"/>
      <c r="Z37" s="295"/>
      <c r="AR37" t="s">
        <v>202</v>
      </c>
      <c r="AX37" t="s">
        <v>225</v>
      </c>
      <c r="AZ37" t="s">
        <v>246</v>
      </c>
      <c r="BF37" t="s">
        <v>376</v>
      </c>
    </row>
    <row r="38" spans="5:58" ht="20.100000000000001" customHeight="1">
      <c r="E38" s="115" t="s">
        <v>56</v>
      </c>
      <c r="F38" s="252" t="s">
        <v>33</v>
      </c>
      <c r="H38" s="295"/>
      <c r="I38" s="295"/>
      <c r="J38" s="295"/>
      <c r="K38" s="131"/>
      <c r="L38" s="218" t="str">
        <f t="shared" si="6"/>
        <v/>
      </c>
      <c r="M38" s="259" t="str">
        <f>+IFERROR(IF(COUNT(L38),ROUND(L38/'Shareholding Pattern'!$L$57*100,2),""),"")</f>
        <v/>
      </c>
      <c r="N38" s="323" t="str">
        <f t="shared" si="9"/>
        <v/>
      </c>
      <c r="O38" s="131"/>
      <c r="P38" s="218" t="str">
        <f t="shared" si="7"/>
        <v/>
      </c>
      <c r="Q38" s="219" t="str">
        <f>+IFERROR(IF(COUNT(P38),ROUND(P38/'Shareholding Pattern'!$P$58*100,2),""),"")</f>
        <v/>
      </c>
      <c r="R38" s="295"/>
      <c r="S38" s="295"/>
      <c r="T38" s="218" t="str">
        <f t="shared" si="8"/>
        <v/>
      </c>
      <c r="U38" s="220" t="str">
        <f>+IFERROR(IF(COUNT(L38,T38),ROUND(SUM(L38,T38)/SUM('Shareholding Pattern'!$L$57,'Shareholding Pattern'!$T$57)*100,2),""),"")</f>
        <v/>
      </c>
      <c r="V38" s="131"/>
      <c r="W38" s="185" t="str">
        <f t="shared" si="5"/>
        <v/>
      </c>
      <c r="X38" s="528"/>
      <c r="Y38" s="529"/>
      <c r="Z38" s="295"/>
      <c r="AR38" t="s">
        <v>203</v>
      </c>
      <c r="AX38" t="s">
        <v>345</v>
      </c>
      <c r="AZ38" t="s">
        <v>247</v>
      </c>
      <c r="BF38" t="s">
        <v>377</v>
      </c>
    </row>
    <row r="39" spans="5:58" ht="20.100000000000001" customHeight="1">
      <c r="E39" s="493" t="s">
        <v>57</v>
      </c>
      <c r="F39" s="493"/>
      <c r="G39" s="493"/>
      <c r="H39" s="64">
        <f t="shared" ref="H39:Z39" si="10">+IFERROR(IF(COUNT(H30:H38),ROUND(SUM(H30:H38),0),""),"")</f>
        <v>2</v>
      </c>
      <c r="I39" s="64">
        <f t="shared" si="10"/>
        <v>63303</v>
      </c>
      <c r="J39" s="64" t="str">
        <f t="shared" si="10"/>
        <v/>
      </c>
      <c r="K39" s="64" t="str">
        <f t="shared" si="10"/>
        <v/>
      </c>
      <c r="L39" s="64">
        <f t="shared" si="6"/>
        <v>63303</v>
      </c>
      <c r="M39" s="175">
        <f>+IFERROR(IF(COUNT(L39),ROUND(L39/'Shareholding Pattern'!$L$57*100,2),""),"")</f>
        <v>1.66</v>
      </c>
      <c r="N39" s="175">
        <f t="shared" si="10"/>
        <v>63303</v>
      </c>
      <c r="O39" s="175" t="str">
        <f t="shared" si="10"/>
        <v/>
      </c>
      <c r="P39" s="64">
        <f t="shared" si="10"/>
        <v>63303</v>
      </c>
      <c r="Q39" s="182">
        <f>+IFERROR(IF(COUNT(P39),ROUND(P39/'Shareholding Pattern'!$P$58*100,2),""),"")</f>
        <v>1.66</v>
      </c>
      <c r="R39" s="64" t="str">
        <f t="shared" si="10"/>
        <v/>
      </c>
      <c r="S39" s="64" t="str">
        <f t="shared" si="10"/>
        <v/>
      </c>
      <c r="T39" s="64" t="str">
        <f t="shared" si="10"/>
        <v/>
      </c>
      <c r="U39" s="160">
        <f>+IFERROR(IF(COUNT(L39,T39),ROUND(SUM(L39,T39)/SUM('Shareholding Pattern'!$L$57,'Shareholding Pattern'!$T$57)*100,2),""),"")</f>
        <v>1.66</v>
      </c>
      <c r="V39" s="64" t="str">
        <f t="shared" si="10"/>
        <v/>
      </c>
      <c r="W39" s="187" t="str">
        <f t="shared" si="5"/>
        <v/>
      </c>
      <c r="X39" s="528"/>
      <c r="Y39" s="529"/>
      <c r="Z39" s="64">
        <f t="shared" si="10"/>
        <v>63303</v>
      </c>
      <c r="AR39" t="s">
        <v>204</v>
      </c>
      <c r="AX39" t="s">
        <v>346</v>
      </c>
      <c r="AZ39" t="s">
        <v>391</v>
      </c>
      <c r="BF39" t="s">
        <v>379</v>
      </c>
    </row>
    <row r="40" spans="5:58" ht="37.5" customHeight="1">
      <c r="E40" s="161" t="s">
        <v>60</v>
      </c>
      <c r="F40" s="245" t="s">
        <v>61</v>
      </c>
      <c r="G40" s="240"/>
      <c r="H40" s="295">
        <v>1</v>
      </c>
      <c r="I40" s="295">
        <v>18692</v>
      </c>
      <c r="J40" s="295"/>
      <c r="K40" s="295"/>
      <c r="L40" s="221">
        <f>+IFERROR(IF(COUNT(I40:K40),ROUND(SUM(I40:K40),0),""),"")</f>
        <v>18692</v>
      </c>
      <c r="M40" s="222">
        <f>+IFERROR(IF(COUNT(L40),ROUND(L40/'Shareholding Pattern'!$L$57*100,2),""),"")</f>
        <v>0.49</v>
      </c>
      <c r="N40" s="295">
        <f>IF(I40="","",I40)</f>
        <v>18692</v>
      </c>
      <c r="O40" s="295"/>
      <c r="P40" s="360">
        <f>+IFERROR(IF(COUNT(N40:O40),ROUND(SUM(N40:O40),0),""),"")</f>
        <v>18692</v>
      </c>
      <c r="Q40" s="223">
        <f>+IFERROR(IF(COUNT(P40),ROUND(P40/'Shareholding Pattern'!$P$58*100,2),""),"")</f>
        <v>0.49</v>
      </c>
      <c r="R40" s="295"/>
      <c r="S40" s="295"/>
      <c r="T40" s="360" t="str">
        <f>+IFERROR(IF(COUNT(R40:S40),ROUND(SUM(R40:S40),0),""),"")</f>
        <v/>
      </c>
      <c r="U40" s="224">
        <f>+IFERROR(IF(COUNT(L40,T40),ROUND(SUM(L40,T40)/SUM('Shareholding Pattern'!$L$57,'Shareholding Pattern'!$T$57)*100,2),""),"")</f>
        <v>0.49</v>
      </c>
      <c r="V40" s="295"/>
      <c r="W40" s="352" t="str">
        <f t="shared" si="5"/>
        <v/>
      </c>
      <c r="X40" s="528"/>
      <c r="Y40" s="529"/>
      <c r="Z40" s="295">
        <v>18692</v>
      </c>
      <c r="AR40" t="s">
        <v>205</v>
      </c>
      <c r="AX40" t="s">
        <v>226</v>
      </c>
      <c r="AZ40" t="s">
        <v>248</v>
      </c>
      <c r="BF40" t="s">
        <v>382</v>
      </c>
    </row>
    <row r="41" spans="5:58" ht="20.100000000000001" customHeight="1">
      <c r="E41" s="493" t="s">
        <v>62</v>
      </c>
      <c r="F41" s="493"/>
      <c r="G41" s="493"/>
      <c r="H41" s="53">
        <f>+IF(COUNT(H40),SUM(H40),"")</f>
        <v>1</v>
      </c>
      <c r="I41" s="53">
        <f t="shared" ref="I41:V41" si="11">+IF(COUNT(I40),SUM(I40),"")</f>
        <v>18692</v>
      </c>
      <c r="J41" s="53" t="str">
        <f t="shared" si="11"/>
        <v/>
      </c>
      <c r="K41" s="1" t="str">
        <f t="shared" si="11"/>
        <v/>
      </c>
      <c r="L41" s="53">
        <f t="shared" si="11"/>
        <v>18692</v>
      </c>
      <c r="M41" s="175">
        <f>+IFERROR(IF(COUNT(L41),ROUND(L41/'Shareholding Pattern'!$L$57*100,2),""),"")</f>
        <v>0.49</v>
      </c>
      <c r="N41" s="34">
        <f t="shared" si="11"/>
        <v>18692</v>
      </c>
      <c r="O41" s="34" t="str">
        <f t="shared" si="11"/>
        <v/>
      </c>
      <c r="P41" s="53">
        <f t="shared" si="11"/>
        <v>18692</v>
      </c>
      <c r="Q41" s="183">
        <f>+IFERROR(IF(COUNT(P41),ROUND(P41/'Shareholding Pattern'!$P$58*100,2),""),"")</f>
        <v>0.49</v>
      </c>
      <c r="R41" s="53" t="str">
        <f t="shared" si="11"/>
        <v/>
      </c>
      <c r="S41" s="53" t="str">
        <f t="shared" si="11"/>
        <v/>
      </c>
      <c r="T41" s="53" t="str">
        <f t="shared" si="11"/>
        <v/>
      </c>
      <c r="U41" s="160">
        <f>+IFERROR(IF(COUNT(L41,T41),ROUND(SUM(L41,T41)/SUM('Shareholding Pattern'!$L$57,'Shareholding Pattern'!$T$57)*100,2),""),"")</f>
        <v>0.49</v>
      </c>
      <c r="V41" s="53" t="str">
        <f t="shared" si="11"/>
        <v/>
      </c>
      <c r="W41" s="187" t="str">
        <f t="shared" si="5"/>
        <v/>
      </c>
      <c r="X41" s="528"/>
      <c r="Y41" s="529"/>
      <c r="Z41" s="53">
        <f>+IF(COUNT(Z40),SUM(Z40),"")</f>
        <v>18692</v>
      </c>
      <c r="AR41" t="s">
        <v>431</v>
      </c>
    </row>
    <row r="42" spans="5:58" ht="20.100000000000001" customHeight="1">
      <c r="E42" s="113" t="s">
        <v>63</v>
      </c>
      <c r="F42" s="247" t="s">
        <v>64</v>
      </c>
      <c r="G42" s="162"/>
      <c r="H42" s="357"/>
      <c r="I42" s="357"/>
      <c r="J42" s="357"/>
      <c r="K42" s="162"/>
      <c r="L42" s="162"/>
      <c r="M42" s="163"/>
      <c r="N42" s="164"/>
      <c r="O42" s="164"/>
      <c r="P42" s="357"/>
      <c r="Q42" s="163"/>
      <c r="R42" s="357"/>
      <c r="S42" s="357"/>
      <c r="T42" s="357"/>
      <c r="U42" s="162"/>
      <c r="V42" s="164"/>
      <c r="W42" s="165"/>
      <c r="X42" s="528"/>
      <c r="Y42" s="529"/>
      <c r="Z42" s="367"/>
    </row>
    <row r="43" spans="5:58" ht="51.75" customHeight="1">
      <c r="E43" s="148" t="s">
        <v>76</v>
      </c>
      <c r="F43" s="248" t="s">
        <v>65</v>
      </c>
      <c r="H43" s="295">
        <v>1119</v>
      </c>
      <c r="I43" s="295">
        <v>332841</v>
      </c>
      <c r="J43" s="295"/>
      <c r="K43" s="295"/>
      <c r="L43" s="225">
        <f>+IFERROR(IF(COUNT(I43:K43),ROUND(SUM(I43:K43),0),""),"")</f>
        <v>332841</v>
      </c>
      <c r="M43" s="226">
        <f>+IFERROR(IF(COUNT(L43),ROUND(L43/'Shareholding Pattern'!$L$57*100,2),""),"")</f>
        <v>8.73</v>
      </c>
      <c r="N43" s="295">
        <v>332841</v>
      </c>
      <c r="O43" s="295"/>
      <c r="P43" s="225">
        <f t="shared" ref="P43:P49" si="12">+IFERROR(IF(COUNT(N43:O43),ROUND(SUM(N43:O43),0),""),"")</f>
        <v>332841</v>
      </c>
      <c r="Q43" s="179">
        <f>+IFERROR(IF(COUNT(P43),ROUND(P43/'Shareholding Pattern'!$P$58*100,2),""),"")</f>
        <v>8.73</v>
      </c>
      <c r="R43" s="295"/>
      <c r="S43" s="295"/>
      <c r="T43" s="225" t="str">
        <f>+IFERROR(IF(COUNT(R43:S43),ROUND(SUM(R43:S43),0),""),"")</f>
        <v/>
      </c>
      <c r="U43" s="228">
        <f>+IFERROR(IF(COUNT(L43,T43),ROUND(SUM(L43,T43)/SUM('Shareholding Pattern'!$L$57,'Shareholding Pattern'!$T$57)*100,2),""),"")</f>
        <v>8.73</v>
      </c>
      <c r="V43" s="295"/>
      <c r="W43" s="185" t="str">
        <f t="shared" ref="W43:W50" si="13">+IFERROR(IF(COUNT(V43),ROUND(SUM(V43)/SUM(L43)*100,2),""),0)</f>
        <v/>
      </c>
      <c r="X43" s="528"/>
      <c r="Y43" s="529"/>
      <c r="Z43" s="295">
        <v>312041</v>
      </c>
      <c r="AR43" t="s">
        <v>206</v>
      </c>
    </row>
    <row r="44" spans="5:58" ht="43.5" customHeight="1">
      <c r="E44" s="148" t="s">
        <v>77</v>
      </c>
      <c r="F44" s="249" t="s">
        <v>66</v>
      </c>
      <c r="H44" s="295">
        <v>2</v>
      </c>
      <c r="I44" s="295">
        <v>56486</v>
      </c>
      <c r="J44" s="295"/>
      <c r="K44" s="295"/>
      <c r="L44" s="225">
        <f t="shared" ref="L44:L50" si="14">+IFERROR(IF(COUNT(I44:K44),ROUND(SUM(I44:K44),0),""),"")</f>
        <v>56486</v>
      </c>
      <c r="M44" s="226">
        <f>+IFERROR(IF(COUNT(L44),ROUND(L44/'Shareholding Pattern'!$L$57*100,2),""),"")</f>
        <v>1.48</v>
      </c>
      <c r="N44" s="295">
        <v>56486</v>
      </c>
      <c r="O44" s="295"/>
      <c r="P44" s="225">
        <f t="shared" si="12"/>
        <v>56486</v>
      </c>
      <c r="Q44" s="179">
        <f>+IFERROR(IF(COUNT(P44),ROUND(P44/'Shareholding Pattern'!$P$58*100,2),""),"")</f>
        <v>1.48</v>
      </c>
      <c r="R44" s="295"/>
      <c r="S44" s="295"/>
      <c r="T44" s="225" t="str">
        <f t="shared" ref="T44:T50" si="15">+IFERROR(IF(COUNT(R44:S44),ROUND(SUM(R44:S44),0),""),"")</f>
        <v/>
      </c>
      <c r="U44" s="228">
        <f>+IFERROR(IF(COUNT(L44,T44),ROUND(SUM(L44,T44)/SUM('Shareholding Pattern'!$L$57,'Shareholding Pattern'!$T$57)*100,2),""),"")</f>
        <v>1.48</v>
      </c>
      <c r="V44" s="295"/>
      <c r="W44" s="185" t="str">
        <f t="shared" si="13"/>
        <v/>
      </c>
      <c r="X44" s="528"/>
      <c r="Y44" s="529"/>
      <c r="Z44" s="295">
        <v>56486</v>
      </c>
      <c r="AR44" t="s">
        <v>207</v>
      </c>
    </row>
    <row r="45" spans="5:58" ht="20.100000000000001" customHeight="1">
      <c r="E45" s="148" t="s">
        <v>28</v>
      </c>
      <c r="F45" s="250" t="s">
        <v>67</v>
      </c>
      <c r="H45" s="295"/>
      <c r="I45" s="295"/>
      <c r="J45" s="295"/>
      <c r="K45" s="295"/>
      <c r="L45" s="225" t="str">
        <f t="shared" si="14"/>
        <v/>
      </c>
      <c r="M45" s="226" t="str">
        <f>+IFERROR(IF(COUNT(L45),ROUND(L45/'Shareholding Pattern'!$L$57*100,2),""),"")</f>
        <v/>
      </c>
      <c r="N45" s="295"/>
      <c r="O45" s="295"/>
      <c r="P45" s="225" t="str">
        <f t="shared" si="12"/>
        <v/>
      </c>
      <c r="Q45" s="179" t="str">
        <f>+IFERROR(IF(COUNT(P45),ROUND(P45/'Shareholding Pattern'!$P$58*100,2),""),"")</f>
        <v/>
      </c>
      <c r="R45" s="295"/>
      <c r="S45" s="295"/>
      <c r="T45" s="225" t="str">
        <f t="shared" si="15"/>
        <v/>
      </c>
      <c r="U45" s="228" t="str">
        <f>+IFERROR(IF(COUNT(L45,T45),ROUND(SUM(L45,T45)/SUM('Shareholding Pattern'!$L$57,'Shareholding Pattern'!$T$57)*100,2),""),"")</f>
        <v/>
      </c>
      <c r="V45" s="295"/>
      <c r="W45" s="185" t="str">
        <f t="shared" si="13"/>
        <v/>
      </c>
      <c r="X45" s="528"/>
      <c r="Y45" s="529"/>
      <c r="Z45" s="295"/>
      <c r="AR45" t="s">
        <v>208</v>
      </c>
    </row>
    <row r="46" spans="5:58" ht="20.100000000000001" customHeight="1">
      <c r="E46" s="148" t="s">
        <v>30</v>
      </c>
      <c r="F46" s="250" t="s">
        <v>68</v>
      </c>
      <c r="H46" s="295"/>
      <c r="I46" s="295"/>
      <c r="J46" s="295"/>
      <c r="K46" s="295"/>
      <c r="L46" s="225" t="str">
        <f t="shared" si="14"/>
        <v/>
      </c>
      <c r="M46" s="226" t="str">
        <f>+IFERROR(IF(COUNT(L46),ROUND(L46/'Shareholding Pattern'!$L$57*100,2),""),"")</f>
        <v/>
      </c>
      <c r="N46" s="295"/>
      <c r="O46" s="295"/>
      <c r="P46" s="225" t="str">
        <f t="shared" si="12"/>
        <v/>
      </c>
      <c r="Q46" s="227" t="str">
        <f>+IFERROR(IF(COUNT(P46),ROUND(P46/'Shareholding Pattern'!$P$58*100,2),""),"")</f>
        <v/>
      </c>
      <c r="R46" s="295"/>
      <c r="S46" s="295"/>
      <c r="T46" s="225" t="str">
        <f t="shared" si="15"/>
        <v/>
      </c>
      <c r="U46" s="228" t="str">
        <f>+IFERROR(IF(COUNT(L46,T46),ROUND(SUM(L46,T46)/SUM('Shareholding Pattern'!$L$57,'Shareholding Pattern'!$T$57)*100,2),""),"")</f>
        <v/>
      </c>
      <c r="V46" s="295"/>
      <c r="W46" s="185" t="str">
        <f t="shared" si="13"/>
        <v/>
      </c>
      <c r="X46" s="528"/>
      <c r="Y46" s="529"/>
      <c r="Z46" s="295"/>
      <c r="AR46" t="s">
        <v>209</v>
      </c>
    </row>
    <row r="47" spans="5:58" ht="39" customHeight="1">
      <c r="E47" s="148" t="s">
        <v>32</v>
      </c>
      <c r="F47" s="251" t="s">
        <v>69</v>
      </c>
      <c r="H47" s="295"/>
      <c r="I47" s="295"/>
      <c r="J47" s="295"/>
      <c r="K47" s="295"/>
      <c r="L47" s="225" t="str">
        <f t="shared" si="14"/>
        <v/>
      </c>
      <c r="M47" s="226" t="str">
        <f>+IFERROR(IF(COUNT(L47),ROUND(L47/'Shareholding Pattern'!$L$57*100,2),""),"")</f>
        <v/>
      </c>
      <c r="N47" s="295"/>
      <c r="O47" s="295"/>
      <c r="P47" s="225" t="str">
        <f t="shared" si="12"/>
        <v/>
      </c>
      <c r="Q47" s="227" t="str">
        <f>+IFERROR(IF(COUNT(P47),ROUND(P47/'Shareholding Pattern'!$P$58*100,2),""),"")</f>
        <v/>
      </c>
      <c r="R47" s="295"/>
      <c r="S47" s="295"/>
      <c r="T47" s="225" t="str">
        <f t="shared" si="15"/>
        <v/>
      </c>
      <c r="U47" s="228" t="str">
        <f>+IFERROR(IF(COUNT(L47,T47),ROUND(SUM(L47,T47)/SUM('Shareholding Pattern'!$L$57,'Shareholding Pattern'!$T$57)*100,2),""),"")</f>
        <v/>
      </c>
      <c r="V47" s="295"/>
      <c r="W47" s="185" t="str">
        <f t="shared" si="13"/>
        <v/>
      </c>
      <c r="X47" s="528"/>
      <c r="Y47" s="529"/>
      <c r="Z47" s="295"/>
      <c r="AR47" t="s">
        <v>210</v>
      </c>
    </row>
    <row r="48" spans="5:58" ht="20.100000000000001" customHeight="1">
      <c r="E48" s="166" t="s">
        <v>42</v>
      </c>
      <c r="F48" s="252" t="s">
        <v>33</v>
      </c>
      <c r="H48" s="295">
        <v>105</v>
      </c>
      <c r="I48" s="295">
        <v>831003</v>
      </c>
      <c r="J48" s="295"/>
      <c r="K48" s="295"/>
      <c r="L48" s="229">
        <f t="shared" si="14"/>
        <v>831003</v>
      </c>
      <c r="M48" s="230">
        <f>+IFERROR(IF(COUNT(L48),ROUND(L48/'Shareholding Pattern'!$L$57*100,2),""),"")</f>
        <v>21.79</v>
      </c>
      <c r="N48" s="295">
        <v>831003</v>
      </c>
      <c r="O48" s="295"/>
      <c r="P48" s="229">
        <f t="shared" si="12"/>
        <v>831003</v>
      </c>
      <c r="Q48" s="231">
        <f>+IFERROR(IF(COUNT(P48),ROUND(P48/'Shareholding Pattern'!$P$58*100,2),""),"")</f>
        <v>21.79</v>
      </c>
      <c r="R48" s="295"/>
      <c r="S48" s="295"/>
      <c r="T48" s="229" t="str">
        <f t="shared" si="15"/>
        <v/>
      </c>
      <c r="U48" s="232">
        <f>+IFERROR(IF(COUNT(L48,T48),ROUND(SUM(L48,T48)/SUM('Shareholding Pattern'!$L$57,'Shareholding Pattern'!$T$57)*100,2),""),"")</f>
        <v>21.79</v>
      </c>
      <c r="V48" s="295"/>
      <c r="W48" s="233" t="str">
        <f t="shared" si="13"/>
        <v/>
      </c>
      <c r="X48" s="528"/>
      <c r="Y48" s="529"/>
      <c r="Z48" s="295">
        <v>830003</v>
      </c>
      <c r="AR48" t="s">
        <v>211</v>
      </c>
    </row>
    <row r="49" spans="5:44" ht="20.100000000000001" customHeight="1">
      <c r="E49" s="493" t="s">
        <v>70</v>
      </c>
      <c r="F49" s="493"/>
      <c r="G49" s="493"/>
      <c r="H49" s="193">
        <f>+IFERROR(IF(COUNT(H43:H48),ROUND(SUM(H43:H48),0),""),"")</f>
        <v>1226</v>
      </c>
      <c r="I49" s="193">
        <f t="shared" ref="I49:V49" si="16">+IFERROR(IF(COUNT(I43:I48),ROUND(SUM(I43:I48),0),""),"")</f>
        <v>1220330</v>
      </c>
      <c r="J49" s="193" t="str">
        <f t="shared" si="16"/>
        <v/>
      </c>
      <c r="K49" s="168" t="str">
        <f t="shared" si="16"/>
        <v/>
      </c>
      <c r="L49" s="192">
        <f t="shared" si="14"/>
        <v>1220330</v>
      </c>
      <c r="M49" s="176">
        <f>+IFERROR(IF(COUNT(L49),ROUND(L49/'Shareholding Pattern'!$L$57*100,2),""),"")</f>
        <v>32</v>
      </c>
      <c r="N49" s="169">
        <f t="shared" si="16"/>
        <v>1220330</v>
      </c>
      <c r="O49" s="169" t="str">
        <f t="shared" si="16"/>
        <v/>
      </c>
      <c r="P49" s="192">
        <f t="shared" si="12"/>
        <v>1220330</v>
      </c>
      <c r="Q49" s="180">
        <f>+IFERROR(IF(COUNT(P49),ROUND(P49/'Shareholding Pattern'!$P$58*100,2),""),"")</f>
        <v>32</v>
      </c>
      <c r="R49" s="193" t="str">
        <f>+IFERROR(IF(COUNT(R43:R48),ROUND(SUM(R43:R48),0),""),"")</f>
        <v/>
      </c>
      <c r="S49" s="193" t="str">
        <f t="shared" si="16"/>
        <v/>
      </c>
      <c r="T49" s="192" t="str">
        <f>+IFERROR(IF(COUNT(R49:S49),ROUND(SUM(R49:S49),0),""),"")</f>
        <v/>
      </c>
      <c r="U49" s="170">
        <f>+IFERROR(IF(COUNT(L49,T49),ROUND(SUM(L49,T49)/SUM('Shareholding Pattern'!$L$57,'Shareholding Pattern'!$T$57)*100,2),""),"")</f>
        <v>32</v>
      </c>
      <c r="V49" s="169" t="str">
        <f t="shared" si="16"/>
        <v/>
      </c>
      <c r="W49" s="186" t="str">
        <f t="shared" si="13"/>
        <v/>
      </c>
      <c r="X49" s="528"/>
      <c r="Y49" s="529"/>
      <c r="Z49" s="193">
        <f>+IFERROR(IF(COUNT(Z43:Z48),ROUND(SUM(Z43:Z48),0),""),"")</f>
        <v>1198530</v>
      </c>
      <c r="AR49" t="s">
        <v>212</v>
      </c>
    </row>
    <row r="50" spans="5:44" ht="20.100000000000001" customHeight="1">
      <c r="E50" s="494" t="s">
        <v>106</v>
      </c>
      <c r="F50" s="494"/>
      <c r="G50" s="494"/>
      <c r="H50" s="193">
        <f>+IFERROR(IF(COUNT(H39,H41,H49),ROUND(SUM(H39,H41,H49),0),""),"")</f>
        <v>1229</v>
      </c>
      <c r="I50" s="193">
        <f t="shared" ref="I50:V50" si="17">+IFERROR(IF(COUNT(I39,I41,I49),ROUND(SUM(I39,I41,I49),0),""),"")</f>
        <v>1302325</v>
      </c>
      <c r="J50" s="193" t="str">
        <f t="shared" si="17"/>
        <v/>
      </c>
      <c r="K50" s="193" t="str">
        <f t="shared" si="17"/>
        <v/>
      </c>
      <c r="L50" s="192">
        <f t="shared" si="14"/>
        <v>1302325</v>
      </c>
      <c r="M50" s="176">
        <f>+IFERROR(IF(COUNT(L50),ROUND(L50/'Shareholding Pattern'!$L$57*100,2),""),"")</f>
        <v>34.15</v>
      </c>
      <c r="N50" s="169">
        <f t="shared" si="17"/>
        <v>1302325</v>
      </c>
      <c r="O50" s="169" t="str">
        <f t="shared" si="17"/>
        <v/>
      </c>
      <c r="P50" s="193">
        <f t="shared" si="17"/>
        <v>1302325</v>
      </c>
      <c r="Q50" s="180">
        <f>+IFERROR(IF(COUNT(P50),ROUND(P50/'Shareholding Pattern'!$P$58*100,2),""),"")</f>
        <v>34.15</v>
      </c>
      <c r="R50" s="193" t="str">
        <f>+IFERROR(IF(COUNT(R39,R40,R49),ROUND(SUM(R39,R40,R49),0),""),"")</f>
        <v/>
      </c>
      <c r="S50" s="193" t="str">
        <f>+IFERROR(IF(COUNT(S39,S40,S49),ROUND(SUM(S39,S40,S49),0),""),"")</f>
        <v/>
      </c>
      <c r="T50" s="361" t="str">
        <f t="shared" si="15"/>
        <v/>
      </c>
      <c r="U50" s="170">
        <f>+IFERROR(IF(COUNT(L50,T50),ROUND(SUM(L50,T50)/SUM('Shareholding Pattern'!$L$57,'Shareholding Pattern'!$T$57)*100,2),""),"")</f>
        <v>34.15</v>
      </c>
      <c r="V50" s="169" t="str">
        <f t="shared" si="17"/>
        <v/>
      </c>
      <c r="W50" s="186" t="str">
        <f t="shared" si="13"/>
        <v/>
      </c>
      <c r="X50" s="530"/>
      <c r="Y50" s="531"/>
      <c r="Z50" s="193">
        <f>+IFERROR(IF(COUNT(Z39,Z41,Z49),ROUND(SUM(Z39,Z41,Z49),0),""),"")</f>
        <v>1280525</v>
      </c>
      <c r="AR50" t="s">
        <v>213</v>
      </c>
    </row>
    <row r="51" spans="5:44"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44" ht="42" customHeight="1">
      <c r="E52" s="130"/>
      <c r="F52" s="246" t="s">
        <v>429</v>
      </c>
      <c r="M52"/>
      <c r="N52"/>
      <c r="O52"/>
      <c r="Q52"/>
      <c r="U52"/>
      <c r="V52"/>
      <c r="W52"/>
      <c r="X52"/>
      <c r="Y52"/>
      <c r="Z52" s="369"/>
    </row>
    <row r="53" spans="5:44" ht="34.5" customHeight="1">
      <c r="E53" s="117" t="s">
        <v>58</v>
      </c>
      <c r="F53" s="522" t="s">
        <v>59</v>
      </c>
      <c r="G53" s="523"/>
      <c r="H53" s="523"/>
      <c r="I53" s="523"/>
      <c r="J53" s="523"/>
      <c r="K53" s="523"/>
      <c r="L53" s="523"/>
      <c r="M53" s="523"/>
      <c r="N53" s="523"/>
      <c r="O53" s="523"/>
      <c r="P53" s="523"/>
      <c r="Q53" s="523"/>
      <c r="R53" s="523"/>
      <c r="S53" s="523"/>
      <c r="T53" s="523"/>
      <c r="U53" s="523"/>
      <c r="V53" s="523"/>
      <c r="W53" s="523"/>
      <c r="X53" s="523"/>
      <c r="Y53" s="523"/>
      <c r="Z53" s="524"/>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+IFERROR(IF(COUNT(V54),ROUND(SUM(V54)/SUM(L54)*100,2),""),0)</f>
        <v/>
      </c>
      <c r="X54" s="507"/>
      <c r="Y54" s="508"/>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+IFERROR(IF(COUNT(V55),ROUND(SUM(V55)/SUM(L55)*100,2),""),0)</f>
        <v/>
      </c>
      <c r="X55" s="509"/>
      <c r="Y55" s="510"/>
      <c r="Z55" s="295"/>
      <c r="AR55" t="s">
        <v>215</v>
      </c>
    </row>
    <row r="56" spans="5:44" ht="31.5" customHeight="1">
      <c r="E56" s="525" t="s">
        <v>73</v>
      </c>
      <c r="F56" s="525"/>
      <c r="G56" s="525"/>
      <c r="H56" s="150" t="str">
        <f>IFERROR(IF(COUNT(H54:H55),ROUND(SUM(H54:H55),0),""),"")</f>
        <v/>
      </c>
      <c r="I56" s="150" t="str">
        <f t="shared" ref="I56:Z56" si="18">IFERROR(IF(COUNT(I54:I55),ROUND(SUM(I54:I55),0),""),"")</f>
        <v/>
      </c>
      <c r="J56" s="150" t="str">
        <f t="shared" si="18"/>
        <v/>
      </c>
      <c r="K56" s="150" t="str">
        <f t="shared" si="18"/>
        <v/>
      </c>
      <c r="L56" s="150" t="str">
        <f t="shared" si="18"/>
        <v/>
      </c>
      <c r="M56" s="177"/>
      <c r="N56" s="151" t="str">
        <f t="shared" si="18"/>
        <v/>
      </c>
      <c r="O56" s="151" t="str">
        <f t="shared" si="18"/>
        <v/>
      </c>
      <c r="P56" s="152" t="str">
        <f t="shared" si="18"/>
        <v/>
      </c>
      <c r="Q56" s="179" t="str">
        <f>+IFERROR(IF(COUNT(P56),ROUND(P56/'Shareholding Pattern'!$P$58*100,2),""),"")</f>
        <v/>
      </c>
      <c r="R56" s="150" t="str">
        <f t="shared" si="18"/>
        <v/>
      </c>
      <c r="S56" s="150" t="str">
        <f t="shared" si="18"/>
        <v/>
      </c>
      <c r="T56" s="150" t="str">
        <f t="shared" si="18"/>
        <v/>
      </c>
      <c r="U56" s="155"/>
      <c r="V56" s="150" t="str">
        <f t="shared" si="18"/>
        <v/>
      </c>
      <c r="W56" s="185" t="str">
        <f>+IFERROR(IF(COUNT(V56),ROUND(SUM(V56)/SUM(L56)*100,2),""),0)</f>
        <v/>
      </c>
      <c r="X56" s="509"/>
      <c r="Y56" s="510"/>
      <c r="Z56" s="150" t="str">
        <f t="shared" si="18"/>
        <v/>
      </c>
      <c r="AR56" t="s">
        <v>216</v>
      </c>
    </row>
    <row r="57" spans="5:44" ht="26.25" customHeight="1">
      <c r="E57" s="521" t="s">
        <v>74</v>
      </c>
      <c r="F57" s="521"/>
      <c r="G57" s="521"/>
      <c r="H57" s="150">
        <f t="shared" ref="H57:Z57" si="19">+IFERROR(IF(COUNT(H26,H50,H55),ROUND(SUM(H26,H50,H55),0),""),"")</f>
        <v>1234</v>
      </c>
      <c r="I57" s="150">
        <f t="shared" si="19"/>
        <v>3813400</v>
      </c>
      <c r="J57" s="150" t="str">
        <f t="shared" si="19"/>
        <v/>
      </c>
      <c r="K57" s="150" t="str">
        <f t="shared" si="19"/>
        <v/>
      </c>
      <c r="L57" s="150">
        <f t="shared" si="19"/>
        <v>3813400</v>
      </c>
      <c r="M57" s="178">
        <f>+IFERROR(IF(COUNT(L57),ROUND(L57/'Shareholding Pattern'!$L$57*100,2),""),0)</f>
        <v>100</v>
      </c>
      <c r="N57" s="154">
        <f t="shared" si="19"/>
        <v>3813400</v>
      </c>
      <c r="O57" s="154" t="str">
        <f t="shared" si="19"/>
        <v/>
      </c>
      <c r="P57" s="150">
        <f t="shared" si="19"/>
        <v>3813400</v>
      </c>
      <c r="Q57" s="179">
        <f>+IFERROR(IF(COUNT(P57),ROUND(P57/'Shareholding Pattern'!$P$58*100,2),""),0)</f>
        <v>100</v>
      </c>
      <c r="R57" s="150" t="str">
        <f t="shared" si="19"/>
        <v/>
      </c>
      <c r="S57" s="150" t="str">
        <f t="shared" si="19"/>
        <v/>
      </c>
      <c r="T57" s="150" t="str">
        <f t="shared" si="19"/>
        <v/>
      </c>
      <c r="U57" s="153">
        <f>+IFERROR(IF(COUNT(L57,T57),ROUND(SUM(L57,T57)/SUM('Shareholding Pattern'!$L$57,'Shareholding Pattern'!$T$57)*100,2),""),0)</f>
        <v>100</v>
      </c>
      <c r="V57" s="150" t="str">
        <f t="shared" si="19"/>
        <v/>
      </c>
      <c r="W57" s="185" t="str">
        <f>+IFERROR(IF(COUNT(V57),ROUND(SUM(V57)/SUM(L57)*100,2),""),0)</f>
        <v/>
      </c>
      <c r="X57" s="511"/>
      <c r="Y57" s="512"/>
      <c r="Z57" s="150">
        <f t="shared" si="19"/>
        <v>3791600</v>
      </c>
    </row>
    <row r="58" spans="5:44" ht="22.5" customHeight="1">
      <c r="E58" s="521" t="s">
        <v>75</v>
      </c>
      <c r="F58" s="521"/>
      <c r="G58" s="521"/>
      <c r="H58" s="150">
        <f t="shared" ref="H58:Z58" si="20">+IFERROR(IF(COUNT(H26,H50,H56),ROUND(SUM(H26,H50,H56),0),""),"")</f>
        <v>1234</v>
      </c>
      <c r="I58" s="150">
        <f t="shared" si="20"/>
        <v>3813400</v>
      </c>
      <c r="J58" s="150" t="str">
        <f t="shared" si="20"/>
        <v/>
      </c>
      <c r="K58" s="150" t="str">
        <f t="shared" si="20"/>
        <v/>
      </c>
      <c r="L58" s="150">
        <f t="shared" si="20"/>
        <v>3813400</v>
      </c>
      <c r="M58" s="291">
        <f>+IFERROR(IF(COUNT(L57),ROUND(L57/'Shareholding Pattern'!$L$57*100,2),""),"")</f>
        <v>100</v>
      </c>
      <c r="N58" s="154">
        <f t="shared" si="20"/>
        <v>3813400</v>
      </c>
      <c r="O58" s="154" t="str">
        <f t="shared" si="20"/>
        <v/>
      </c>
      <c r="P58" s="150">
        <f t="shared" si="20"/>
        <v>3813400</v>
      </c>
      <c r="Q58" s="179">
        <f>+IFERROR(IF(COUNT(P58),ROUND(P58/'Shareholding Pattern'!$P$58*100,2),""),"")</f>
        <v>100</v>
      </c>
      <c r="R58" s="150" t="str">
        <f t="shared" si="20"/>
        <v/>
      </c>
      <c r="S58" s="150" t="str">
        <f t="shared" si="20"/>
        <v/>
      </c>
      <c r="T58" s="150" t="str">
        <f t="shared" si="20"/>
        <v/>
      </c>
      <c r="U58" s="292">
        <f t="shared" si="20"/>
        <v>100</v>
      </c>
      <c r="V58" s="150" t="str">
        <f t="shared" si="20"/>
        <v/>
      </c>
      <c r="W58" s="185" t="str">
        <f>+IFERROR(IF(COUNT(V58),ROUND(SUM(V58)/SUM(L58)*100,2),""),0)</f>
        <v/>
      </c>
      <c r="X58" s="150" t="str">
        <f t="shared" si="20"/>
        <v/>
      </c>
      <c r="Y58" s="185" t="str">
        <f>+IFERROR(IF(COUNT(X58),ROUND(SUM(X58)/SUM(L58)*100,2),""),0)</f>
        <v/>
      </c>
      <c r="Z58" s="150">
        <f t="shared" si="20"/>
        <v>3791600</v>
      </c>
      <c r="AR58" t="s">
        <v>217</v>
      </c>
    </row>
    <row r="59" spans="5:44" ht="35.1" customHeight="1">
      <c r="E59" s="484" t="s">
        <v>183</v>
      </c>
      <c r="F59" s="485"/>
      <c r="G59" s="485"/>
      <c r="H59" s="485"/>
      <c r="I59" s="485"/>
      <c r="J59" s="485"/>
      <c r="K59" s="485"/>
      <c r="L59" s="485"/>
      <c r="M59" s="486"/>
      <c r="N59" s="489"/>
      <c r="O59" s="488"/>
      <c r="P59" s="362"/>
      <c r="Q59" s="263"/>
      <c r="R59" s="359"/>
      <c r="S59" s="359"/>
      <c r="T59" s="359"/>
      <c r="U59" s="263"/>
      <c r="V59" s="263"/>
      <c r="W59" s="263"/>
      <c r="X59" s="482"/>
      <c r="Y59" s="482"/>
      <c r="Z59" s="483"/>
    </row>
    <row r="60" spans="5:44" ht="35.1" customHeight="1">
      <c r="E60" s="484" t="s">
        <v>587</v>
      </c>
      <c r="F60" s="485"/>
      <c r="G60" s="485"/>
      <c r="H60" s="485"/>
      <c r="I60" s="485"/>
      <c r="J60" s="485"/>
      <c r="K60" s="485"/>
      <c r="L60" s="485"/>
      <c r="M60" s="486"/>
      <c r="N60" s="487"/>
      <c r="O60" s="488"/>
      <c r="P60" s="362"/>
      <c r="Q60" s="263"/>
      <c r="R60" s="359"/>
      <c r="S60" s="359"/>
      <c r="T60" s="359"/>
      <c r="U60" s="263"/>
      <c r="V60" s="263"/>
      <c r="W60" s="263"/>
      <c r="X60" s="482"/>
      <c r="Y60" s="482"/>
      <c r="Z60" s="483"/>
    </row>
    <row r="61" spans="5:44" ht="35.1" customHeight="1">
      <c r="E61" s="484" t="s">
        <v>588</v>
      </c>
      <c r="F61" s="485"/>
      <c r="G61" s="485"/>
      <c r="H61" s="485"/>
      <c r="I61" s="485"/>
      <c r="J61" s="485"/>
      <c r="K61" s="485"/>
      <c r="L61" s="485"/>
      <c r="M61" s="486"/>
      <c r="N61" s="487"/>
      <c r="O61" s="488"/>
      <c r="P61" s="362"/>
      <c r="Q61" s="263"/>
      <c r="R61" s="359"/>
      <c r="S61" s="359"/>
      <c r="T61" s="359"/>
      <c r="U61" s="263"/>
      <c r="V61" s="263"/>
      <c r="W61" s="263"/>
      <c r="X61" s="482"/>
      <c r="Y61" s="482"/>
      <c r="Z61" s="483"/>
    </row>
    <row r="62" spans="5:44" ht="35.1" customHeight="1">
      <c r="E62" s="484" t="s">
        <v>589</v>
      </c>
      <c r="F62" s="485"/>
      <c r="G62" s="485"/>
      <c r="H62" s="485"/>
      <c r="I62" s="485"/>
      <c r="J62" s="485"/>
      <c r="K62" s="485"/>
      <c r="L62" s="485"/>
      <c r="M62" s="486"/>
      <c r="N62" s="489"/>
      <c r="O62" s="488"/>
      <c r="P62" s="362"/>
      <c r="Q62" s="263"/>
      <c r="R62" s="359"/>
      <c r="S62" s="359"/>
      <c r="T62" s="359"/>
      <c r="U62" s="263"/>
      <c r="V62" s="263"/>
      <c r="W62" s="263"/>
      <c r="X62" s="482"/>
      <c r="Y62" s="482"/>
      <c r="Z62" s="483"/>
    </row>
    <row r="63" spans="5:44"/>
  </sheetData>
  <sheetProtection password="F884" sheet="1" objects="1" scenarios="1"/>
  <mergeCells count="45">
    <mergeCell ref="X59:Z59"/>
    <mergeCell ref="E50:G50"/>
    <mergeCell ref="E41:G41"/>
    <mergeCell ref="E56:G56"/>
    <mergeCell ref="E49:G49"/>
    <mergeCell ref="E58:G58"/>
    <mergeCell ref="X30:Y50"/>
    <mergeCell ref="N59:O59"/>
    <mergeCell ref="E59:M59"/>
    <mergeCell ref="X9:Y10"/>
    <mergeCell ref="N10:P10"/>
    <mergeCell ref="Q10:Q11"/>
    <mergeCell ref="U9:U11"/>
    <mergeCell ref="T9:T11"/>
    <mergeCell ref="E57:G57"/>
    <mergeCell ref="F53:Z53"/>
    <mergeCell ref="L9:L11"/>
    <mergeCell ref="Z9:Z11"/>
    <mergeCell ref="S9:S11"/>
    <mergeCell ref="F29:Z29"/>
    <mergeCell ref="X54:Y57"/>
    <mergeCell ref="I9:I11"/>
    <mergeCell ref="E18:G18"/>
    <mergeCell ref="H9:H11"/>
    <mergeCell ref="F9:G11"/>
    <mergeCell ref="V9:W10"/>
    <mergeCell ref="J9:J11"/>
    <mergeCell ref="K9:K11"/>
    <mergeCell ref="F12:Y12"/>
    <mergeCell ref="E39:G39"/>
    <mergeCell ref="E26:G26"/>
    <mergeCell ref="E25:G25"/>
    <mergeCell ref="M9:M11"/>
    <mergeCell ref="N9:Q9"/>
    <mergeCell ref="R9:R11"/>
    <mergeCell ref="E9:E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AS21"/>
  <sheetViews>
    <sheetView showGridLines="0" topLeftCell="D7" zoomScale="85" zoomScaleNormal="85" workbookViewId="0">
      <selection activeCell="AA19" sqref="AA19"/>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4" width="4.85546875" hidden="1"/>
  </cols>
  <sheetData>
    <row r="1" spans="5:45" hidden="1">
      <c r="I1">
        <v>5</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4" t="s">
        <v>137</v>
      </c>
      <c r="F9" s="474" t="s">
        <v>136</v>
      </c>
      <c r="G9" s="532" t="s">
        <v>1</v>
      </c>
      <c r="H9" s="532" t="s">
        <v>3</v>
      </c>
      <c r="I9" s="532" t="s">
        <v>4</v>
      </c>
      <c r="J9" s="532" t="s">
        <v>5</v>
      </c>
      <c r="K9" s="532" t="s">
        <v>6</v>
      </c>
      <c r="L9" s="532" t="s">
        <v>7</v>
      </c>
      <c r="M9" s="535" t="s">
        <v>8</v>
      </c>
      <c r="N9" s="536"/>
      <c r="O9" s="536"/>
      <c r="P9" s="537"/>
      <c r="Q9" s="532" t="s">
        <v>9</v>
      </c>
      <c r="R9" s="532" t="s">
        <v>505</v>
      </c>
      <c r="S9" s="532" t="s">
        <v>134</v>
      </c>
      <c r="T9" s="474" t="s">
        <v>143</v>
      </c>
      <c r="U9" s="513" t="s">
        <v>12</v>
      </c>
      <c r="V9" s="514"/>
      <c r="W9" s="513" t="s">
        <v>13</v>
      </c>
      <c r="X9" s="514"/>
      <c r="Y9" s="532" t="s">
        <v>14</v>
      </c>
      <c r="Z9" s="473" t="s">
        <v>499</v>
      </c>
      <c r="AA9" s="532" t="s">
        <v>517</v>
      </c>
    </row>
    <row r="10" spans="5:45" ht="31.5" customHeight="1">
      <c r="E10" s="533"/>
      <c r="F10" s="500"/>
      <c r="G10" s="533"/>
      <c r="H10" s="533"/>
      <c r="I10" s="533"/>
      <c r="J10" s="533"/>
      <c r="K10" s="533"/>
      <c r="L10" s="533"/>
      <c r="M10" s="480" t="s">
        <v>135</v>
      </c>
      <c r="N10" s="497"/>
      <c r="O10" s="498"/>
      <c r="P10" s="532" t="s">
        <v>16</v>
      </c>
      <c r="Q10" s="533"/>
      <c r="R10" s="533"/>
      <c r="S10" s="533"/>
      <c r="T10" s="533"/>
      <c r="U10" s="517"/>
      <c r="V10" s="518"/>
      <c r="W10" s="517"/>
      <c r="X10" s="518"/>
      <c r="Y10" s="533"/>
      <c r="Z10" s="491"/>
      <c r="AA10" s="533"/>
    </row>
    <row r="11" spans="5:45" ht="78.75" customHeight="1">
      <c r="E11" s="534"/>
      <c r="F11" s="501"/>
      <c r="G11" s="534"/>
      <c r="H11" s="534"/>
      <c r="I11" s="534"/>
      <c r="J11" s="534"/>
      <c r="K11" s="534"/>
      <c r="L11" s="534"/>
      <c r="M11" s="33" t="s">
        <v>141</v>
      </c>
      <c r="N11" s="33" t="s">
        <v>18</v>
      </c>
      <c r="O11" s="32" t="s">
        <v>19</v>
      </c>
      <c r="P11" s="534"/>
      <c r="Q11" s="534"/>
      <c r="R11" s="534"/>
      <c r="S11" s="534"/>
      <c r="T11" s="534"/>
      <c r="U11" s="32" t="s">
        <v>20</v>
      </c>
      <c r="V11" s="32" t="s">
        <v>21</v>
      </c>
      <c r="W11" s="32" t="s">
        <v>20</v>
      </c>
      <c r="X11" s="32" t="s">
        <v>21</v>
      </c>
      <c r="Y11" s="534"/>
      <c r="Z11" s="491"/>
      <c r="AA11" s="534"/>
    </row>
    <row r="12" spans="5:45"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IF(COUNT(H20:$Y$15005)=0,"",SUM(#REF!))</f>
        <v>5</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4">
        <v>1</v>
      </c>
      <c r="F15" s="401" t="s">
        <v>714</v>
      </c>
      <c r="G15" s="402" t="s">
        <v>718</v>
      </c>
      <c r="H15" s="47">
        <v>274825</v>
      </c>
      <c r="I15" s="47"/>
      <c r="J15" s="47"/>
      <c r="K15" s="400">
        <f>+IFERROR(IF(COUNT(H15:J15),ROUND(SUM(H15:J15),0),""),"")</f>
        <v>274825</v>
      </c>
      <c r="L15" s="51">
        <f>+IFERROR(IF(COUNT(K15),ROUND(K15/'Shareholding Pattern'!$L$57*100,2),""),0)</f>
        <v>7.21</v>
      </c>
      <c r="M15" s="206">
        <f>IF(H15="","",H15)</f>
        <v>274825</v>
      </c>
      <c r="N15" s="206"/>
      <c r="O15" s="284">
        <f>+IFERROR(IF(COUNT(M15:N15),ROUND(SUM(M15,N15),2),""),"")</f>
        <v>274825</v>
      </c>
      <c r="P15" s="51">
        <f>+IFERROR(IF(COUNT(O15),ROUND(O15/('Shareholding Pattern'!$P$58)*100,2),""),0)</f>
        <v>7.21</v>
      </c>
      <c r="Q15" s="47"/>
      <c r="R15" s="47"/>
      <c r="S15" s="400" t="str">
        <f>+IFERROR(IF(COUNT(Q15:R15),ROUND(SUM(Q15:R15),0),""),"")</f>
        <v/>
      </c>
      <c r="T15" s="17">
        <f>+IFERROR(IF(COUNT(K15,S15),ROUND(SUM(S15,K15)/SUM('Shareholding Pattern'!$L$57,'Shareholding Pattern'!$T$57)*100,2),""),0)</f>
        <v>7.21</v>
      </c>
      <c r="U15" s="47"/>
      <c r="V15" s="17" t="str">
        <f>+IFERROR(IF(COUNT(U15),ROUND(SUM(U15)/SUM(K15)*100,2),""),0)</f>
        <v/>
      </c>
      <c r="W15" s="47"/>
      <c r="X15" s="17" t="str">
        <f>+IFERROR(IF(COUNT(W15),ROUND(SUM(W15)/SUM(K15)*100,2),""),0)</f>
        <v/>
      </c>
      <c r="Y15" s="47">
        <v>274825</v>
      </c>
      <c r="Z15" s="283"/>
      <c r="AA15" s="333" t="s">
        <v>519</v>
      </c>
      <c r="AB15" s="11"/>
      <c r="AC15" s="11">
        <f>IF(SUM(H15:Y15)&gt;0,1,0)</f>
        <v>1</v>
      </c>
    </row>
    <row r="16" spans="5:45" ht="24.75" customHeight="1">
      <c r="E16" s="194">
        <v>2</v>
      </c>
      <c r="F16" s="401" t="s">
        <v>714</v>
      </c>
      <c r="G16" s="402" t="s">
        <v>719</v>
      </c>
      <c r="H16" s="47">
        <v>1045516</v>
      </c>
      <c r="I16" s="47"/>
      <c r="J16" s="47"/>
      <c r="K16" s="400">
        <f>+IFERROR(IF(COUNT(H16:J16),ROUND(SUM(H16:J16),0),""),"")</f>
        <v>1045516</v>
      </c>
      <c r="L16" s="51">
        <f>+IFERROR(IF(COUNT(K16),ROUND(K16/'Shareholding Pattern'!$L$57*100,2),""),0)</f>
        <v>27.42</v>
      </c>
      <c r="M16" s="206">
        <f>IF(H16="","",H16)</f>
        <v>1045516</v>
      </c>
      <c r="N16" s="206"/>
      <c r="O16" s="284">
        <f>+IFERROR(IF(COUNT(M16:N16),ROUND(SUM(M16,N16),2),""),"")</f>
        <v>1045516</v>
      </c>
      <c r="P16" s="51">
        <f>+IFERROR(IF(COUNT(O16),ROUND(O16/('Shareholding Pattern'!$P$58)*100,2),""),0)</f>
        <v>27.42</v>
      </c>
      <c r="Q16" s="47"/>
      <c r="R16" s="47"/>
      <c r="S16" s="400" t="str">
        <f>+IFERROR(IF(COUNT(Q16:R16),ROUND(SUM(Q16:R16),0),""),"")</f>
        <v/>
      </c>
      <c r="T16" s="17">
        <f>+IFERROR(IF(COUNT(K16,S16),ROUND(SUM(S16,K16)/SUM('Shareholding Pattern'!$L$57,'Shareholding Pattern'!$T$57)*100,2),""),0)</f>
        <v>27.42</v>
      </c>
      <c r="U16" s="47"/>
      <c r="V16" s="17" t="str">
        <f>+IFERROR(IF(COUNT(U16),ROUND(SUM(U16)/SUM(K16)*100,2),""),0)</f>
        <v/>
      </c>
      <c r="W16" s="47"/>
      <c r="X16" s="17" t="str">
        <f>+IFERROR(IF(COUNT(W16),ROUND(SUM(W16)/SUM(K16)*100,2),""),0)</f>
        <v/>
      </c>
      <c r="Y16" s="47">
        <v>1045516</v>
      </c>
      <c r="Z16" s="283"/>
      <c r="AA16" s="333" t="s">
        <v>519</v>
      </c>
      <c r="AB16" s="11"/>
      <c r="AC16" s="11">
        <f>IF(SUM(H16:Y16)&gt;0,1,0)</f>
        <v>1</v>
      </c>
    </row>
    <row r="17" spans="5:29" ht="24.75" customHeight="1">
      <c r="E17" s="194">
        <v>3</v>
      </c>
      <c r="F17" s="401" t="s">
        <v>715</v>
      </c>
      <c r="G17" s="402" t="s">
        <v>720</v>
      </c>
      <c r="H17" s="47">
        <v>394382</v>
      </c>
      <c r="I17" s="47"/>
      <c r="J17" s="47"/>
      <c r="K17" s="400">
        <f>+IFERROR(IF(COUNT(H17:J17),ROUND(SUM(H17:J17),0),""),"")</f>
        <v>394382</v>
      </c>
      <c r="L17" s="51">
        <f>+IFERROR(IF(COUNT(K17),ROUND(K17/'Shareholding Pattern'!$L$57*100,2),""),0)</f>
        <v>10.34</v>
      </c>
      <c r="M17" s="206">
        <f>IF(H17="","",H17)</f>
        <v>394382</v>
      </c>
      <c r="N17" s="206"/>
      <c r="O17" s="284">
        <f>+IFERROR(IF(COUNT(M17:N17),ROUND(SUM(M17,N17),2),""),"")</f>
        <v>394382</v>
      </c>
      <c r="P17" s="51">
        <f>+IFERROR(IF(COUNT(O17),ROUND(O17/('Shareholding Pattern'!$P$58)*100,2),""),0)</f>
        <v>10.34</v>
      </c>
      <c r="Q17" s="47"/>
      <c r="R17" s="47"/>
      <c r="S17" s="400" t="str">
        <f>+IFERROR(IF(COUNT(Q17:R17),ROUND(SUM(Q17:R17),0),""),"")</f>
        <v/>
      </c>
      <c r="T17" s="17">
        <f>+IFERROR(IF(COUNT(K17,S17),ROUND(SUM(S17,K17)/SUM('Shareholding Pattern'!$L$57,'Shareholding Pattern'!$T$57)*100,2),""),0)</f>
        <v>10.34</v>
      </c>
      <c r="U17" s="47"/>
      <c r="V17" s="17" t="str">
        <f>+IFERROR(IF(COUNT(U17),ROUND(SUM(U17)/SUM(K17)*100,2),""),0)</f>
        <v/>
      </c>
      <c r="W17" s="47"/>
      <c r="X17" s="17" t="str">
        <f>+IFERROR(IF(COUNT(W17),ROUND(SUM(W17)/SUM(K17)*100,2),""),0)</f>
        <v/>
      </c>
      <c r="Y17" s="47">
        <v>394382</v>
      </c>
      <c r="Z17" s="283"/>
      <c r="AA17" s="333" t="s">
        <v>519</v>
      </c>
      <c r="AB17" s="11"/>
      <c r="AC17" s="11">
        <f>IF(SUM(H17:Y17)&gt;0,1,0)</f>
        <v>1</v>
      </c>
    </row>
    <row r="18" spans="5:29" ht="24.75" customHeight="1">
      <c r="E18" s="194">
        <v>4</v>
      </c>
      <c r="F18" s="401" t="s">
        <v>716</v>
      </c>
      <c r="G18" s="402" t="s">
        <v>721</v>
      </c>
      <c r="H18" s="47">
        <v>394382</v>
      </c>
      <c r="I18" s="47"/>
      <c r="J18" s="47"/>
      <c r="K18" s="400">
        <f>+IFERROR(IF(COUNT(H18:J18),ROUND(SUM(H18:J18),0),""),"")</f>
        <v>394382</v>
      </c>
      <c r="L18" s="51">
        <f>+IFERROR(IF(COUNT(K18),ROUND(K18/'Shareholding Pattern'!$L$57*100,2),""),0)</f>
        <v>10.34</v>
      </c>
      <c r="M18" s="206">
        <f>IF(H18="","",H18)</f>
        <v>394382</v>
      </c>
      <c r="N18" s="206"/>
      <c r="O18" s="284">
        <f>+IFERROR(IF(COUNT(M18:N18),ROUND(SUM(M18,N18),2),""),"")</f>
        <v>394382</v>
      </c>
      <c r="P18" s="51">
        <f>+IFERROR(IF(COUNT(O18),ROUND(O18/('Shareholding Pattern'!$P$58)*100,2),""),0)</f>
        <v>10.34</v>
      </c>
      <c r="Q18" s="47"/>
      <c r="R18" s="47"/>
      <c r="S18" s="400" t="str">
        <f>+IFERROR(IF(COUNT(Q18:R18),ROUND(SUM(Q18:R18),0),""),"")</f>
        <v/>
      </c>
      <c r="T18" s="17">
        <f>+IFERROR(IF(COUNT(K18,S18),ROUND(SUM(S18,K18)/SUM('Shareholding Pattern'!$L$57,'Shareholding Pattern'!$T$57)*100,2),""),0)</f>
        <v>10.34</v>
      </c>
      <c r="U18" s="47"/>
      <c r="V18" s="17" t="str">
        <f>+IFERROR(IF(COUNT(U18),ROUND(SUM(U18)/SUM(K18)*100,2),""),0)</f>
        <v/>
      </c>
      <c r="W18" s="47"/>
      <c r="X18" s="17" t="str">
        <f>+IFERROR(IF(COUNT(W18),ROUND(SUM(W18)/SUM(K18)*100,2),""),0)</f>
        <v/>
      </c>
      <c r="Y18" s="47">
        <v>394382</v>
      </c>
      <c r="Z18" s="283"/>
      <c r="AA18" s="333" t="s">
        <v>519</v>
      </c>
      <c r="AB18" s="11"/>
      <c r="AC18" s="11">
        <f>IF(SUM(H18:Y18)&gt;0,1,0)</f>
        <v>1</v>
      </c>
    </row>
    <row r="19" spans="5:29" ht="24.75" customHeight="1">
      <c r="E19" s="194">
        <v>5</v>
      </c>
      <c r="F19" s="401" t="s">
        <v>717</v>
      </c>
      <c r="G19" s="402" t="s">
        <v>722</v>
      </c>
      <c r="H19" s="47">
        <v>401970</v>
      </c>
      <c r="I19" s="47"/>
      <c r="J19" s="47"/>
      <c r="K19" s="400">
        <f>+IFERROR(IF(COUNT(H19:J19),ROUND(SUM(H19:J19),0),""),"")</f>
        <v>401970</v>
      </c>
      <c r="L19" s="51">
        <f>+IFERROR(IF(COUNT(K19),ROUND(K19/'Shareholding Pattern'!$L$57*100,2),""),0)</f>
        <v>10.54</v>
      </c>
      <c r="M19" s="206">
        <f>IF(H19="","",H19)</f>
        <v>401970</v>
      </c>
      <c r="N19" s="206"/>
      <c r="O19" s="284">
        <f>+IFERROR(IF(COUNT(M19:N19),ROUND(SUM(M19,N19),2),""),"")</f>
        <v>401970</v>
      </c>
      <c r="P19" s="51">
        <f>+IFERROR(IF(COUNT(O19),ROUND(O19/('Shareholding Pattern'!$P$58)*100,2),""),0)</f>
        <v>10.54</v>
      </c>
      <c r="Q19" s="47"/>
      <c r="R19" s="47"/>
      <c r="S19" s="400" t="str">
        <f>+IFERROR(IF(COUNT(Q19:R19),ROUND(SUM(Q19:R19),0),""),"")</f>
        <v/>
      </c>
      <c r="T19" s="17">
        <f>+IFERROR(IF(COUNT(K19,S19),ROUND(SUM(S19,K19)/SUM('Shareholding Pattern'!$L$57,'Shareholding Pattern'!$T$57)*100,2),""),0)</f>
        <v>10.54</v>
      </c>
      <c r="U19" s="47"/>
      <c r="V19" s="17" t="str">
        <f>+IFERROR(IF(COUNT(U19),ROUND(SUM(U19)/SUM(K19)*100,2),""),0)</f>
        <v/>
      </c>
      <c r="W19" s="47"/>
      <c r="X19" s="17" t="str">
        <f>+IFERROR(IF(COUNT(W19),ROUND(SUM(W19)/SUM(K19)*100,2),""),0)</f>
        <v/>
      </c>
      <c r="Y19" s="47">
        <v>401970</v>
      </c>
      <c r="Z19" s="283"/>
      <c r="AA19" s="333" t="s">
        <v>519</v>
      </c>
      <c r="AB19" s="11"/>
      <c r="AC19" s="11">
        <f>IF(SUM(H19:Y19)&gt;0,1,0)</f>
        <v>1</v>
      </c>
    </row>
    <row r="20" spans="5:29" ht="16.5" hidden="1" customHeight="1">
      <c r="E20" s="195"/>
      <c r="F20" s="199"/>
      <c r="G20" s="199"/>
      <c r="H20" s="199"/>
      <c r="I20" s="199"/>
      <c r="J20" s="199"/>
      <c r="K20" s="199"/>
      <c r="L20" s="199"/>
      <c r="M20" s="199"/>
      <c r="N20" s="199"/>
      <c r="O20" s="199"/>
      <c r="P20" s="199"/>
      <c r="Q20" s="199"/>
      <c r="R20" s="199"/>
      <c r="S20" s="199"/>
      <c r="T20" s="199"/>
      <c r="U20" s="199"/>
      <c r="V20" s="199"/>
      <c r="W20" s="199"/>
      <c r="X20" s="199"/>
      <c r="Y20" s="200"/>
    </row>
    <row r="21" spans="5:29" ht="20.100000000000001" customHeight="1">
      <c r="E21" s="126"/>
      <c r="F21" s="62" t="s">
        <v>450</v>
      </c>
      <c r="G21" s="62" t="s">
        <v>19</v>
      </c>
      <c r="H21" s="53">
        <f>+IFERROR(IF(COUNT(H14:H20),ROUND(SUM(H14:H20),0),""),"")</f>
        <v>2511075</v>
      </c>
      <c r="I21" s="53" t="str">
        <f>+IFERROR(IF(COUNT(I14:I20),ROUND(SUM(I14:I20),0),""),"")</f>
        <v/>
      </c>
      <c r="J21" s="53" t="str">
        <f>+IFERROR(IF(COUNT(J14:J20),ROUND(SUM(J14:J20),0),""),"")</f>
        <v/>
      </c>
      <c r="K21" s="53">
        <f>+IFERROR(IF(COUNT(K14:K20),ROUND(SUM(K14:K20),0),""),"")</f>
        <v>2511075</v>
      </c>
      <c r="L21" s="17">
        <f>+IFERROR(IF(COUNT(K21),ROUND(K21/'Shareholding Pattern'!$L$57*100,2),""),0)</f>
        <v>65.849999999999994</v>
      </c>
      <c r="M21" s="35">
        <f>+IFERROR(IF(COUNT(M14:M20),ROUND(SUM(M14:M20),0),""),"")</f>
        <v>2511075</v>
      </c>
      <c r="N21" s="35" t="str">
        <f>+IFERROR(IF(COUNT(N14:N20),ROUND(SUM(N14:N20),0),""),"")</f>
        <v/>
      </c>
      <c r="O21" s="35">
        <f>+IFERROR(IF(COUNT(O14:O20),ROUND(SUM(O14:O20),0),""),"")</f>
        <v>2511075</v>
      </c>
      <c r="P21" s="17">
        <f>+IFERROR(IF(COUNT(O21),ROUND(O21/('Shareholding Pattern'!$P$58)*100,2),""),0)</f>
        <v>65.849999999999994</v>
      </c>
      <c r="Q21" s="53" t="str">
        <f>+IFERROR(IF(COUNT(Q14:Q20),ROUND(SUM(Q14:Q20),0),""),"")</f>
        <v/>
      </c>
      <c r="R21" s="53" t="str">
        <f>+IFERROR(IF(COUNT(R14:R20),ROUND(SUM(R14:R20),0),""),"")</f>
        <v/>
      </c>
      <c r="S21" s="53" t="str">
        <f>+IFERROR(IF(COUNT(S14:S20),ROUND(SUM(S14:S20),0),""),"")</f>
        <v/>
      </c>
      <c r="T21" s="17">
        <f>+IFERROR(IF(COUNT(K21,S21),ROUND(SUM(S21,K21)/SUM('Shareholding Pattern'!$L$57,'Shareholding Pattern'!$T$57)*100,2),""),0)</f>
        <v>65.849999999999994</v>
      </c>
      <c r="U21" s="53" t="str">
        <f>+IFERROR(IF(COUNT(U14:U20),ROUND(SUM(U14:U20),0),""),"")</f>
        <v/>
      </c>
      <c r="V21" s="17" t="str">
        <f>+IFERROR(IF(COUNT(U21),ROUND(SUM(U21)/SUM(K21)*100,2),""),0)</f>
        <v/>
      </c>
      <c r="W21" s="53" t="str">
        <f>+IFERROR(IF(COUNT(W14:W20),ROUND(SUM(W14:W20),0),""),"")</f>
        <v/>
      </c>
      <c r="X21" s="17" t="str">
        <f>+IFERROR(IF(COUNT(W21),ROUND(SUM(W21)/SUM(K21)*100,2),""),0)</f>
        <v/>
      </c>
      <c r="Y21" s="53">
        <f>+IFERROR(IF(COUNT(Y14:Y20),ROUND(SUM(Y14:Y20),0),""),"")</f>
        <v>2511075</v>
      </c>
    </row>
  </sheetData>
  <sheetProtection password="F884" sheet="1" objects="1" scenarios="1"/>
  <mergeCells count="20">
    <mergeCell ref="U9:V10"/>
    <mergeCell ref="W9:X10"/>
    <mergeCell ref="Y9:Y11"/>
    <mergeCell ref="AA9:AA11"/>
    <mergeCell ref="Z9:Z11"/>
    <mergeCell ref="E9:E11"/>
    <mergeCell ref="F9:F11"/>
    <mergeCell ref="G9:G11"/>
    <mergeCell ref="H9:H11"/>
    <mergeCell ref="Q9:Q11"/>
    <mergeCell ref="T9:T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9">
      <formula1>K13</formula1>
    </dataValidation>
    <dataValidation type="whole" operator="lessThanOrEqual" allowBlank="1" showInputMessage="1" showErrorMessage="1" sqref="U13 U15:U19">
      <formula1>H13</formula1>
    </dataValidation>
    <dataValidation type="whole" operator="lessThanOrEqual" allowBlank="1" showInputMessage="1" showErrorMessage="1" sqref="W13 W15:W19">
      <formula1>H13</formula1>
    </dataValidation>
    <dataValidation type="whole" operator="greaterThanOrEqual" allowBlank="1" showInputMessage="1" showErrorMessage="1" sqref="Q13:R13 H15:J19 Q15:R19 M15:N19 M13:N13 H13:J13">
      <formula1>0</formula1>
    </dataValidation>
    <dataValidation type="textLength" operator="equal" allowBlank="1" showInputMessage="1" showErrorMessage="1" prompt="[A-Z][A-Z][A-Z][A-Z][A-Z][0-9][0-9][0-9][0-9][A-Z]_x000a__x000a_In absence of PAN write : ZZZZZ9999Z" sqref="G13 G15:G19">
      <formula1>10</formula1>
    </dataValidation>
    <dataValidation type="list" allowBlank="1" showInputMessage="1" showErrorMessage="1" sqref="AA13 AA15:AA19">
      <formula1>$AR$2:$AS$2</formula1>
    </dataValidation>
  </dataValidations>
  <hyperlinks>
    <hyperlink ref="G21" location="'Shareholding Pattern'!F14" display="Total"/>
    <hyperlink ref="F21" location="'Shareholding Pattern'!F14"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opentextblock">
                <anchor moveWithCells="1" sizeWithCells="1">
                  <from>
                    <xdr:col>25</xdr:col>
                    <xdr:colOff>57150</xdr:colOff>
                    <xdr:row>14</xdr:row>
                    <xdr:rowOff>57150</xdr:rowOff>
                  </from>
                  <to>
                    <xdr:col>25</xdr:col>
                    <xdr:colOff>1123950</xdr:colOff>
                    <xdr:row>14</xdr:row>
                    <xdr:rowOff>257175</xdr:rowOff>
                  </to>
                </anchor>
              </controlPr>
            </control>
          </mc:Choice>
        </mc:AlternateContent>
        <mc:AlternateContent xmlns:mc="http://schemas.openxmlformats.org/markup-compatibility/2006">
          <mc:Choice Requires="x14">
            <control shapeId="1026" r:id="rId5" name="Button 2">
              <controlPr defaultSize="0" print="0" autoFill="0" autoPict="0" macro="[0]!opentextblock">
                <anchor moveWithCells="1" sizeWithCells="1">
                  <from>
                    <xdr:col>25</xdr:col>
                    <xdr:colOff>57150</xdr:colOff>
                    <xdr:row>15</xdr:row>
                    <xdr:rowOff>57150</xdr:rowOff>
                  </from>
                  <to>
                    <xdr:col>25</xdr:col>
                    <xdr:colOff>1123950</xdr:colOff>
                    <xdr:row>15</xdr:row>
                    <xdr:rowOff>257175</xdr:rowOff>
                  </to>
                </anchor>
              </controlPr>
            </control>
          </mc:Choice>
        </mc:AlternateContent>
        <mc:AlternateContent xmlns:mc="http://schemas.openxmlformats.org/markup-compatibility/2006">
          <mc:Choice Requires="x14">
            <control shapeId="1027" r:id="rId6" name="Button 3">
              <controlPr defaultSize="0" print="0" autoFill="0" autoPict="0" macro="[0]!opentextblock">
                <anchor moveWithCells="1" sizeWithCells="1">
                  <from>
                    <xdr:col>25</xdr:col>
                    <xdr:colOff>57150</xdr:colOff>
                    <xdr:row>16</xdr:row>
                    <xdr:rowOff>57150</xdr:rowOff>
                  </from>
                  <to>
                    <xdr:col>25</xdr:col>
                    <xdr:colOff>1123950</xdr:colOff>
                    <xdr:row>16</xdr:row>
                    <xdr:rowOff>257175</xdr:rowOff>
                  </to>
                </anchor>
              </controlPr>
            </control>
          </mc:Choice>
        </mc:AlternateContent>
        <mc:AlternateContent xmlns:mc="http://schemas.openxmlformats.org/markup-compatibility/2006">
          <mc:Choice Requires="x14">
            <control shapeId="1028" r:id="rId7" name="Button 4">
              <controlPr defaultSize="0" print="0" autoFill="0" autoPict="0" macro="[0]!opentextblock">
                <anchor moveWithCells="1" sizeWithCells="1">
                  <from>
                    <xdr:col>25</xdr:col>
                    <xdr:colOff>57150</xdr:colOff>
                    <xdr:row>17</xdr:row>
                    <xdr:rowOff>57150</xdr:rowOff>
                  </from>
                  <to>
                    <xdr:col>25</xdr:col>
                    <xdr:colOff>1123950</xdr:colOff>
                    <xdr:row>17</xdr:row>
                    <xdr:rowOff>257175</xdr:rowOff>
                  </to>
                </anchor>
              </controlPr>
            </control>
          </mc:Choice>
        </mc:AlternateContent>
        <mc:AlternateContent xmlns:mc="http://schemas.openxmlformats.org/markup-compatibility/2006">
          <mc:Choice Requires="x14">
            <control shapeId="1029" r:id="rId8" name="Button 5">
              <controlPr defaultSize="0" print="0" autoFill="0" autoPict="0" macro="[0]!opentextblock">
                <anchor moveWithCells="1" sizeWithCells="1">
                  <from>
                    <xdr:col>25</xdr:col>
                    <xdr:colOff>57150</xdr:colOff>
                    <xdr:row>18</xdr:row>
                    <xdr:rowOff>57150</xdr:rowOff>
                  </from>
                  <to>
                    <xdr:col>25</xdr:col>
                    <xdr:colOff>1123950</xdr:colOff>
                    <xdr:row>18</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topLeftCell="F7" workbookViewId="0">
      <selection activeCell="M15" sqref="M15"/>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1" t="s">
        <v>663</v>
      </c>
    </row>
    <row r="4" spans="1:27" ht="15.75" hidden="1" customHeight="1">
      <c r="AA4" s="381" t="s">
        <v>664</v>
      </c>
    </row>
    <row r="5" spans="1:27" ht="13.5" hidden="1" customHeight="1">
      <c r="AA5" s="381" t="s">
        <v>665</v>
      </c>
    </row>
    <row r="6" spans="1:27" ht="17.25" hidden="1" customHeight="1">
      <c r="AA6" s="381" t="s">
        <v>666</v>
      </c>
    </row>
    <row r="7" spans="1:27">
      <c r="F7" s="538"/>
      <c r="G7" s="538"/>
      <c r="H7" s="538"/>
      <c r="I7" s="385"/>
      <c r="AA7" s="381" t="s">
        <v>667</v>
      </c>
    </row>
    <row r="8" spans="1:27">
      <c r="F8" s="539"/>
      <c r="G8" s="539"/>
      <c r="H8" s="539"/>
      <c r="I8" s="387"/>
      <c r="AA8" s="381" t="s">
        <v>668</v>
      </c>
    </row>
    <row r="9" spans="1:27" ht="60" customHeight="1">
      <c r="A9" s="7"/>
      <c r="E9" s="474" t="s">
        <v>132</v>
      </c>
      <c r="F9" s="480" t="s">
        <v>650</v>
      </c>
      <c r="G9" s="545"/>
      <c r="H9" s="545"/>
      <c r="I9" s="545"/>
      <c r="J9" s="545"/>
      <c r="K9" s="481"/>
      <c r="L9" s="480" t="s">
        <v>655</v>
      </c>
      <c r="M9" s="545"/>
      <c r="N9" s="545"/>
      <c r="O9" s="545"/>
      <c r="P9" s="481"/>
      <c r="Q9" s="546" t="s">
        <v>656</v>
      </c>
      <c r="R9" s="546"/>
      <c r="S9" s="546"/>
      <c r="T9" s="546"/>
      <c r="U9" s="546"/>
      <c r="V9" s="473" t="s">
        <v>688</v>
      </c>
      <c r="AA9" s="381" t="s">
        <v>669</v>
      </c>
    </row>
    <row r="10" spans="1:27" ht="14.25" customHeight="1">
      <c r="A10" s="7"/>
      <c r="E10" s="533"/>
      <c r="F10" s="473" t="s">
        <v>651</v>
      </c>
      <c r="G10" s="473" t="s">
        <v>652</v>
      </c>
      <c r="H10" s="541" t="s">
        <v>653</v>
      </c>
      <c r="I10" s="384"/>
      <c r="J10" s="473" t="s">
        <v>654</v>
      </c>
      <c r="K10" s="543" t="s">
        <v>674</v>
      </c>
      <c r="L10" s="473" t="s">
        <v>651</v>
      </c>
      <c r="M10" s="473" t="s">
        <v>652</v>
      </c>
      <c r="N10" s="541" t="s">
        <v>653</v>
      </c>
      <c r="O10" s="473" t="s">
        <v>654</v>
      </c>
      <c r="P10" s="543" t="s">
        <v>674</v>
      </c>
      <c r="Q10" s="473" t="s">
        <v>657</v>
      </c>
      <c r="R10" s="473"/>
      <c r="S10" s="473"/>
      <c r="T10" s="473"/>
      <c r="U10" s="473"/>
      <c r="V10" s="473"/>
      <c r="AA10" s="381" t="s">
        <v>670</v>
      </c>
    </row>
    <row r="11" spans="1:27" ht="47.25" customHeight="1">
      <c r="A11" s="7"/>
      <c r="E11" s="534"/>
      <c r="F11" s="473"/>
      <c r="G11" s="473"/>
      <c r="H11" s="541"/>
      <c r="I11" s="384"/>
      <c r="J11" s="473"/>
      <c r="K11" s="544"/>
      <c r="L11" s="473"/>
      <c r="M11" s="473"/>
      <c r="N11" s="541"/>
      <c r="O11" s="473"/>
      <c r="P11" s="544"/>
      <c r="Q11" s="376" t="s">
        <v>658</v>
      </c>
      <c r="R11" s="376" t="s">
        <v>659</v>
      </c>
      <c r="S11" s="389" t="s">
        <v>690</v>
      </c>
      <c r="T11" s="376" t="s">
        <v>660</v>
      </c>
      <c r="U11" s="376" t="s">
        <v>691</v>
      </c>
      <c r="V11" s="473"/>
      <c r="AA11" s="381" t="s">
        <v>671</v>
      </c>
    </row>
    <row r="12" spans="1:27">
      <c r="E12" s="379"/>
      <c r="F12" s="542" t="s">
        <v>672</v>
      </c>
      <c r="G12" s="542"/>
      <c r="H12" s="378"/>
      <c r="I12" s="378"/>
      <c r="J12" s="378"/>
      <c r="K12" s="378"/>
      <c r="L12" s="378"/>
      <c r="M12" s="378"/>
      <c r="N12" s="378"/>
      <c r="O12" s="378"/>
      <c r="P12" s="378"/>
      <c r="Q12" s="378"/>
      <c r="R12" s="378"/>
      <c r="S12" s="378"/>
      <c r="T12" s="378"/>
      <c r="U12" s="378"/>
      <c r="V12" s="380"/>
    </row>
    <row r="13" spans="1:27" ht="21" hidden="1" customHeight="1">
      <c r="E13" s="54"/>
      <c r="F13" s="260"/>
      <c r="G13" s="260"/>
      <c r="H13" s="260"/>
      <c r="I13" s="388"/>
      <c r="J13" s="382"/>
      <c r="K13" s="260"/>
      <c r="L13" s="260"/>
      <c r="M13" s="260"/>
      <c r="N13" s="260"/>
      <c r="O13" s="383"/>
      <c r="P13" s="260"/>
      <c r="Q13" s="100"/>
      <c r="R13" s="100"/>
      <c r="S13" s="100"/>
      <c r="T13" s="75"/>
      <c r="U13" s="75"/>
      <c r="V13" s="390"/>
    </row>
    <row r="14" spans="1:27" ht="24.75" customHeight="1">
      <c r="E14" s="45"/>
      <c r="F14" s="540"/>
      <c r="G14" s="540"/>
      <c r="H14" s="540"/>
      <c r="I14" s="386"/>
      <c r="J14" s="55"/>
      <c r="K14" s="55"/>
      <c r="L14" s="55"/>
      <c r="M14" s="55"/>
      <c r="N14" s="55"/>
      <c r="O14" s="55"/>
      <c r="P14" s="55"/>
      <c r="Q14" s="55"/>
      <c r="R14" s="55"/>
      <c r="S14" s="55"/>
      <c r="T14" s="55"/>
      <c r="U14" s="55"/>
      <c r="V14" s="197"/>
    </row>
  </sheetData>
  <sheetProtection sheet="1" objects="1" scenarios="1"/>
  <dataConsolidate/>
  <mergeCells count="19">
    <mergeCell ref="Q10:U10"/>
    <mergeCell ref="J10:J11"/>
    <mergeCell ref="K10:K11"/>
    <mergeCell ref="F9:K9"/>
    <mergeCell ref="P10:P11"/>
    <mergeCell ref="L9:P9"/>
    <mergeCell ref="V9:V11"/>
    <mergeCell ref="L10:L11"/>
    <mergeCell ref="M10:M11"/>
    <mergeCell ref="N10:N11"/>
    <mergeCell ref="O10:O11"/>
    <mergeCell ref="Q9:U9"/>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AS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4"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2" t="s">
        <v>137</v>
      </c>
      <c r="F9" s="491" t="s">
        <v>136</v>
      </c>
      <c r="G9" s="491" t="s">
        <v>1</v>
      </c>
      <c r="H9" s="491" t="s">
        <v>3</v>
      </c>
      <c r="I9" s="491" t="s">
        <v>4</v>
      </c>
      <c r="J9" s="491" t="s">
        <v>5</v>
      </c>
      <c r="K9" s="491" t="s">
        <v>6</v>
      </c>
      <c r="L9" s="491" t="s">
        <v>7</v>
      </c>
      <c r="M9" s="491" t="s">
        <v>8</v>
      </c>
      <c r="N9" s="491"/>
      <c r="O9" s="491"/>
      <c r="P9" s="491"/>
      <c r="Q9" s="491" t="s">
        <v>9</v>
      </c>
      <c r="R9" s="532" t="s">
        <v>505</v>
      </c>
      <c r="S9" s="474" t="s">
        <v>142</v>
      </c>
      <c r="T9" s="491" t="s">
        <v>107</v>
      </c>
      <c r="U9" s="491" t="s">
        <v>12</v>
      </c>
      <c r="V9" s="491"/>
      <c r="W9" s="491" t="s">
        <v>13</v>
      </c>
      <c r="X9" s="491"/>
      <c r="Y9" s="491" t="s">
        <v>14</v>
      </c>
      <c r="Z9" s="473" t="s">
        <v>499</v>
      </c>
      <c r="AA9" s="532" t="s">
        <v>517</v>
      </c>
    </row>
    <row r="10" spans="5:45" ht="31.5" customHeight="1">
      <c r="E10" s="533"/>
      <c r="F10" s="491"/>
      <c r="G10" s="491"/>
      <c r="H10" s="491"/>
      <c r="I10" s="491"/>
      <c r="J10" s="491"/>
      <c r="K10" s="491"/>
      <c r="L10" s="491"/>
      <c r="M10" s="491" t="s">
        <v>15</v>
      </c>
      <c r="N10" s="491"/>
      <c r="O10" s="491"/>
      <c r="P10" s="491" t="s">
        <v>16</v>
      </c>
      <c r="Q10" s="491"/>
      <c r="R10" s="533"/>
      <c r="S10" s="533"/>
      <c r="T10" s="491"/>
      <c r="U10" s="491"/>
      <c r="V10" s="491"/>
      <c r="W10" s="491"/>
      <c r="X10" s="491"/>
      <c r="Y10" s="491"/>
      <c r="Z10" s="491"/>
      <c r="AA10" s="533"/>
    </row>
    <row r="11" spans="5:45" ht="78.75" customHeight="1">
      <c r="E11" s="534"/>
      <c r="F11" s="491"/>
      <c r="G11" s="491"/>
      <c r="H11" s="491"/>
      <c r="I11" s="491"/>
      <c r="J11" s="491"/>
      <c r="K11" s="491"/>
      <c r="L11" s="491"/>
      <c r="M11" s="32" t="s">
        <v>17</v>
      </c>
      <c r="N11" s="32" t="s">
        <v>18</v>
      </c>
      <c r="O11" s="32" t="s">
        <v>19</v>
      </c>
      <c r="P11" s="491"/>
      <c r="Q11" s="491"/>
      <c r="R11" s="534"/>
      <c r="S11" s="534"/>
      <c r="T11" s="491"/>
      <c r="U11" s="32" t="s">
        <v>20</v>
      </c>
      <c r="V11" s="41" t="s">
        <v>21</v>
      </c>
      <c r="W11" s="32" t="s">
        <v>20</v>
      </c>
      <c r="X11" s="32" t="s">
        <v>21</v>
      </c>
      <c r="Y11" s="491"/>
      <c r="Z11" s="491"/>
      <c r="AA11" s="534"/>
    </row>
    <row r="12" spans="5:45" s="299" customFormat="1" ht="19.5" customHeight="1">
      <c r="E12" s="9" t="s">
        <v>80</v>
      </c>
      <c r="F12" s="547" t="s">
        <v>29</v>
      </c>
      <c r="G12" s="548"/>
      <c r="H12" s="300"/>
      <c r="I12" s="300"/>
      <c r="J12" s="300"/>
      <c r="K12" s="300"/>
      <c r="L12" s="300"/>
      <c r="M12" s="300"/>
      <c r="N12" s="300"/>
      <c r="O12" s="300"/>
      <c r="P12" s="300"/>
      <c r="Q12" s="300"/>
      <c r="R12" s="300"/>
      <c r="S12" s="300"/>
      <c r="T12" s="300"/>
      <c r="U12" s="300"/>
      <c r="V12" s="300"/>
      <c r="W12" s="300"/>
      <c r="X12" s="300"/>
      <c r="Y12" s="300"/>
      <c r="Z12" s="300"/>
      <c r="AA12" s="301"/>
    </row>
    <row r="13" spans="5:45" s="306" customFormat="1" ht="18" hidden="1" customHeight="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45"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45" ht="24.95" hidden="1" customHeight="1">
      <c r="E15" s="14"/>
      <c r="F15" s="15"/>
      <c r="G15" s="15"/>
      <c r="H15" s="15"/>
      <c r="I15" s="196"/>
      <c r="J15" s="196"/>
      <c r="K15" s="196"/>
      <c r="L15" s="15"/>
      <c r="M15" s="15"/>
      <c r="N15" s="15"/>
      <c r="O15" s="15"/>
      <c r="P15" s="15"/>
      <c r="Q15" s="15"/>
      <c r="R15" s="15"/>
      <c r="S15" s="15"/>
      <c r="T15" s="15"/>
      <c r="U15" s="15"/>
      <c r="V15" s="15"/>
      <c r="W15" s="15"/>
      <c r="X15" s="15"/>
      <c r="Y15" s="197"/>
    </row>
    <row r="16" spans="5:45" ht="20.1000000000000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M9:P9"/>
    <mergeCell ref="W9:X10"/>
    <mergeCell ref="Y9:Y11"/>
    <mergeCell ref="T9:T11"/>
    <mergeCell ref="S9:S11"/>
    <mergeCell ref="F12:G12"/>
    <mergeCell ref="M10:O10"/>
    <mergeCell ref="P10:P11"/>
    <mergeCell ref="J9:J11"/>
    <mergeCell ref="K9:K11"/>
    <mergeCell ref="L9:L11"/>
    <mergeCell ref="AA9:AA11"/>
    <mergeCell ref="E9:E11"/>
    <mergeCell ref="F9:F11"/>
    <mergeCell ref="G9:G11"/>
    <mergeCell ref="H9:H11"/>
    <mergeCell ref="I9:I11"/>
    <mergeCell ref="Z9:Z11"/>
    <mergeCell ref="Q9:Q11"/>
    <mergeCell ref="R9:R11"/>
    <mergeCell ref="U9:V10"/>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cloudconvert_18</cp:lastModifiedBy>
  <cp:lastPrinted>2016-09-08T06:44:45Z</cp:lastPrinted>
  <dcterms:created xsi:type="dcterms:W3CDTF">2015-12-16T12:56:50Z</dcterms:created>
  <dcterms:modified xsi:type="dcterms:W3CDTF">2021-01-25T09:22:13Z</dcterms:modified>
</cp:coreProperties>
</file>