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9.xml" ContentType="application/vnd.openxmlformats-officedocument.spreadsheetml.worksheet+xml"/>
  <Override PartName="/xl/worksheets/sheet28.xml" ContentType="application/vnd.openxmlformats-officedocument.spreadsheetml.worksheet+xml"/>
  <Override PartName="/xl/worksheets/_rels/sheet24.xml.rels" ContentType="application/vnd.openxmlformats-package.relationships+xml"/>
  <Override PartName="/xl/worksheets/_rels/sheet15.xml.rels" ContentType="application/vnd.openxmlformats-package.relationships+xml"/>
  <Override PartName="/xl/worksheets/_rels/sheet31.xml.rels" ContentType="application/vnd.openxmlformats-package.relationships+xml"/>
  <Override PartName="/xl/worksheets/_rels/sheet34.xml.rels" ContentType="application/vnd.openxmlformats-package.relationships+xml"/>
  <Override PartName="/xl/worksheets/_rels/sheet7.xml.rels" ContentType="application/vnd.openxmlformats-package.relationships+xml"/>
  <Override PartName="/xl/worksheets/_rels/sheet21.xml.rels" ContentType="application/vnd.openxmlformats-package.relationships+xml"/>
  <Override PartName="/xl/worksheets/_rels/sheet36.xml.rels" ContentType="application/vnd.openxmlformats-package.relationships+xml"/>
  <Override PartName="/xl/worksheets/_rels/sheet1.xml.rels" ContentType="application/vnd.openxmlformats-package.relationships+xml"/>
  <Override PartName="/xl/worksheets/_rels/sheet27.xml.rels" ContentType="application/vnd.openxmlformats-package.relationships+xml"/>
  <Override PartName="/xl/worksheets/_rels/sheet4.xml.rels" ContentType="application/vnd.openxmlformats-package.relationships+xml"/>
  <Override PartName="/xl/worksheets/_rels/sheet33.xml.rels" ContentType="application/vnd.openxmlformats-package.relationships+xml"/>
  <Override PartName="/xl/worksheets/_rels/sheet6.xml.rels" ContentType="application/vnd.openxmlformats-package.relationships+xml"/>
  <Override PartName="/xl/worksheets/_rels/sheet23.xml.rels" ContentType="application/vnd.openxmlformats-package.relationships+xml"/>
  <Override PartName="/xl/worksheets/_rels/sheet14.xml.rels" ContentType="application/vnd.openxmlformats-package.relationships+xml"/>
  <Override PartName="/xl/worksheets/_rels/sheet30.xml.rels" ContentType="application/vnd.openxmlformats-package.relationships+xml"/>
  <Override PartName="/xl/worksheets/_rels/sheet29.xml.rels" ContentType="application/vnd.openxmlformats-package.relationships+xml"/>
  <Override PartName="/xl/worksheets/_rels/sheet25.xml.rels" ContentType="application/vnd.openxmlformats-package.relationships+xml"/>
  <Override PartName="/xl/worksheets/_rels/sheet10.xml.rels" ContentType="application/vnd.openxmlformats-package.relationships+xml"/>
  <Override PartName="/xl/worksheets/_rels/sheet16.xml.rels" ContentType="application/vnd.openxmlformats-package.relationships+xml"/>
  <Override PartName="/xl/worksheets/_rels/sheet32.xml.rels" ContentType="application/vnd.openxmlformats-package.relationships+xml"/>
  <Override PartName="/xl/worksheets/_rels/sheet28.xml.rels" ContentType="application/vnd.openxmlformats-package.relationships+xml"/>
  <Override PartName="/xl/worksheets/_rels/sheet37.xml.rels" ContentType="application/vnd.openxmlformats-package.relationships+xml"/>
  <Override PartName="/xl/worksheets/_rels/sheet22.xml.rels" ContentType="application/vnd.openxmlformats-package.relationships+xml"/>
  <Override PartName="/xl/worksheets/_rels/sheet26.xml.rels" ContentType="application/vnd.openxmlformats-package.relationships+xml"/>
  <Override PartName="/xl/worksheets/_rels/sheet11.xml.rels" ContentType="application/vnd.openxmlformats-package.relationships+xml"/>
  <Override PartName="/xl/worksheets/_rels/sheet17.xml.rels" ContentType="application/vnd.openxmlformats-package.relationships+xml"/>
  <Override PartName="/xl/worksheets/_rels/sheet12.xml.rels" ContentType="application/vnd.openxmlformats-package.relationships+xml"/>
  <Override PartName="/xl/worksheets/_rels/sheet18.xml.rels" ContentType="application/vnd.openxmlformats-package.relationships+xml"/>
  <Override PartName="/xl/worksheets/_rels/sheet8.xml.rels" ContentType="application/vnd.openxmlformats-package.relationships+xml"/>
  <Override PartName="/xl/worksheets/_rels/sheet2.xml.rels" ContentType="application/vnd.openxmlformats-package.relationships+xml"/>
  <Override PartName="/xl/worksheets/_rels/sheet20.xml.rels" ContentType="application/vnd.openxmlformats-package.relationships+xml"/>
  <Override PartName="/xl/worksheets/_rels/sheet13.xml.rels" ContentType="application/vnd.openxmlformats-package.relationships+xml"/>
  <Override PartName="/xl/worksheets/_rels/sheet19.xml.rels" ContentType="application/vnd.openxmlformats-package.relationships+xml"/>
  <Override PartName="/xl/worksheets/_rels/sheet9.xml.rels" ContentType="application/vnd.openxmlformats-package.relationships+xml"/>
  <Override PartName="/xl/worksheets/_rels/sheet3.xml.rels" ContentType="application/vnd.openxmlformats-package.relationships+xml"/>
  <Override PartName="/xl/worksheets/sheet27.xml" ContentType="application/vnd.openxmlformats-officedocument.spreadsheetml.worksheet+xml"/>
  <Override PartName="/xl/worksheets/sheet9.xml" ContentType="application/vnd.openxmlformats-officedocument.spreadsheetml.worksheet+xml"/>
  <Override PartName="/xl/worksheets/sheet26.xml" ContentType="application/vnd.openxmlformats-officedocument.spreadsheetml.worksheet+xml"/>
  <Override PartName="/xl/worksheets/sheet8.xml" ContentType="application/vnd.openxmlformats-officedocument.spreadsheetml.worksheet+xml"/>
  <Override PartName="/xl/worksheets/sheet25.xml" ContentType="application/vnd.openxmlformats-officedocument.spreadsheetml.worksheet+xml"/>
  <Override PartName="/xl/worksheets/sheet7.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1.xml" ContentType="application/vnd.openxmlformats-officedocument.spreadsheetml.worksheet+xml"/>
  <Override PartName="/xl/worksheets/sheet34.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35.xml" ContentType="application/vnd.openxmlformats-officedocument.spreadsheetml.worksheet+xml"/>
  <Override PartName="/xl/worksheets/sheet12.xml" ContentType="application/vnd.openxmlformats-officedocument.spreadsheetml.worksheet+xml"/>
  <Override PartName="/xl/worksheets/sheet36.xml" ContentType="application/vnd.openxmlformats-officedocument.spreadsheetml.worksheet+xml"/>
  <Override PartName="/xl/worksheets/sheet13.xml" ContentType="application/vnd.openxmlformats-officedocument.spreadsheetml.worksheet+xml"/>
  <Override PartName="/xl/worksheets/sheet3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3.xml" ContentType="application/vnd.openxmlformats-officedocument.spreadsheetml.worksheet+xml"/>
  <Override PartName="/xl/worksheets/sheet21.xml" ContentType="application/vnd.openxmlformats-officedocument.spreadsheetml.worksheet+xml"/>
  <Override PartName="/xl/worksheets/sheet4.xml" ContentType="application/vnd.openxmlformats-officedocument.spreadsheetml.worksheet+xml"/>
  <Override PartName="/xl/worksheets/sheet22.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6.xml" ContentType="application/vnd.openxmlformats-officedocument.spreadsheetml.worksheet+xml"/>
  <Override PartName="/xl/worksheets/sheet2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jpeg" ContentType="image/jpeg"/>
  <Override PartName="/xl/drawings/_rels/drawing1.xml.rels" ContentType="application/vnd.openxmlformats-package.relationships+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35.xml" ContentType="application/vnd.openxmlformats-officedocument.drawing+xml"/>
  <Override PartName="/xl/drawings/drawing7.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xl/drawings/drawing30.xml" ContentType="application/vnd.openxmlformats-officedocument.drawing+xml"/>
  <Override PartName="/xl/drawings/drawing2.xml" ContentType="application/vnd.openxmlformats-officedocument.drawing+xml"/>
  <Override PartName="/xl/drawings/drawing28.xml" ContentType="application/vnd.openxmlformats-officedocument.drawing+xml"/>
  <Override PartName="/xl/drawings/drawing31.xml" ContentType="application/vnd.openxmlformats-officedocument.drawing+xml"/>
  <Override PartName="/xl/drawings/drawing3.xml" ContentType="application/vnd.openxmlformats-officedocument.drawing+xml"/>
  <Override PartName="/xl/drawings/drawing29.xml" ContentType="application/vnd.openxmlformats-officedocument.drawing+xml"/>
  <Override PartName="/xl/drawings/drawing32.xml" ContentType="application/vnd.openxmlformats-officedocument.drawing+xml"/>
  <Override PartName="/xl/drawings/drawing4.xml" ContentType="application/vnd.openxmlformats-officedocument.drawing+xml"/>
  <Override PartName="/xl/drawings/drawing33.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drawings/drawing34.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drawings/drawing1.xml" ContentType="application/vnd.openxmlformats-officedocument.drawing+xml"/>
  <Override PartName="/xl/drawings/drawing27.xml" ContentType="application/vnd.openxmlformats-officedocument.drawing+xml"/>
  <Override PartName="/xl/drawings/drawing9.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887" firstSheet="0" activeTab="24"/>
  </bookViews>
  <sheets>
    <sheet name="Index" sheetId="1" state="visible" r:id="rId2"/>
    <sheet name="GeneralInfo" sheetId="2" state="visible" r:id="rId3"/>
    <sheet name="Declaration" sheetId="3" state="visible" r:id="rId4"/>
    <sheet name="Summary" sheetId="4" state="visible" r:id="rId5"/>
    <sheet name="Taxonomy" sheetId="5" state="hidden" r:id="rId6"/>
    <sheet name="Shareholding Pattern" sheetId="6" state="visible" r:id="rId7"/>
    <sheet name="IndHUF" sheetId="7" state="hidden" r:id="rId8"/>
    <sheet name="CGAndSG" sheetId="8" state="hidden" r:id="rId9"/>
    <sheet name="Banks" sheetId="9" state="hidden" r:id="rId10"/>
    <sheet name="OtherIND" sheetId="10" state="hidden" r:id="rId11"/>
    <sheet name="Individuals" sheetId="11" state="hidden" r:id="rId12"/>
    <sheet name="Government" sheetId="12" state="hidden" r:id="rId13"/>
    <sheet name="Institutions" sheetId="13"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visible" r:id="rId22"/>
    <sheet name="Insurance" sheetId="22" state="hidden" r:id="rId23"/>
    <sheet name="Pension" sheetId="23" state="hidden" r:id="rId24"/>
    <sheet name="Other_Insti" sheetId="24" state="hidden" r:id="rId25"/>
    <sheet name="CG&amp;SG&amp;PI" sheetId="25" state="visible" r:id="rId26"/>
    <sheet name="Indivisual(aI)" sheetId="26" state="hidden" r:id="rId27"/>
    <sheet name="Indivisual(aII)" sheetId="27" state="hidden" r:id="rId28"/>
    <sheet name="NBFC" sheetId="28" state="hidden" r:id="rId29"/>
    <sheet name="EmpTrust" sheetId="29" state="hidden" r:id="rId30"/>
    <sheet name="OD" sheetId="30" state="hidden" r:id="rId31"/>
    <sheet name="Other_NonInsti" sheetId="31" state="hidden" r:id="rId32"/>
    <sheet name="DRHolder" sheetId="32" state="hidden" r:id="rId33"/>
    <sheet name="EBT" sheetId="33" state="hidden" r:id="rId34"/>
    <sheet name="Unclaimed_Prom" sheetId="34" state="hidden" r:id="rId35"/>
    <sheet name="TextBlock" sheetId="35" state="hidden" r:id="rId36"/>
    <sheet name="PAC_Public" sheetId="36" state="hidden" r:id="rId37"/>
    <sheet name="Unclaimed_Public" sheetId="37" state="hidden" r:id="rId38"/>
  </sheets>
  <definedNames>
    <definedName function="false" hidden="false" name="AR" vbProcedure="false">Banks!$AA$7</definedName>
    <definedName function="false" hidden="false" name="half" vbProcedure="false">GeneralInfo!$S$4:$S$5</definedName>
    <definedName function="false" hidden="false" name="pre" vbProcedure="false">GeneralInfo!$S$1:$S$3</definedName>
    <definedName function="false" hidden="false" name="yy" vbProcedure="false">GeneralInfo!$S$1:$S$5</definedName>
    <definedName function="false" hidden="false" name="_xlfn_IFERROR" vbProcedure="false"/>
    <definedName function="false" hidden="false" localSheetId="4" name="Excel_BuiltIn__FilterDatabase" vbProcedure="false">Taxonomy!$A$83:$E$194</definedName>
    <definedName function="true" hidden="false" name="Module2.home" vbProcedure="true"/>
    <definedName function="true" hidden="false" name="Module2.opentextblock" vbProcedure="true"/>
    <definedName function="true" hidden="false" name="Module2.Add_Rows" vbProcedure="tru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<sst xmlns="http://schemas.openxmlformats.org/spreadsheetml/2006/main" count="2880" uniqueCount="664">
  <si>
    <t xml:space="preserve">                                      XBRL Excel Utility</t>
  </si>
  <si>
    <t xml:space="preserve">1.</t>
  </si>
  <si>
    <t xml:space="preserve">Overview</t>
  </si>
  <si>
    <t xml:space="preserve">2.</t>
  </si>
  <si>
    <t xml:space="preserve">Before you begin</t>
  </si>
  <si>
    <t xml:space="preserve">3.</t>
  </si>
  <si>
    <t xml:space="preserve">Index</t>
  </si>
  <si>
    <t xml:space="preserve">4.</t>
  </si>
  <si>
    <t xml:space="preserve">Steps for filing Shareholding Pattern</t>
  </si>
  <si>
    <t xml:space="preserve">1. Overview</t>
  </si>
  <si>
    <t xml:space="preserve">The excel utility can be used for creating the XBRL/XML file for efiling of shareholding pattern. </t>
  </si>
  <si>
    <t xml:space="preserve">Shareholding pattern XBRL filling consists of two processes. Firstly generation of XBRL/XML file of the Shareholding pattern, and upload of generated XBRL/XML file to BSE Listing Center.</t>
  </si>
  <si>
    <t xml:space="preserve"> 2.  Before you begin</t>
  </si>
  <si>
    <t xml:space="preserve">1. The version of Microsoft Excel in your system should be Microsoft Office Excel 2007 and above.</t>
  </si>
  <si>
    <t xml:space="preserve">2. The system should have a file compression software to unzip excel utility file.</t>
  </si>
  <si>
    <t xml:space="preserve">3. Make sure that you have downloaded the latest Excel Utility from BSE Website to your local system.</t>
  </si>
  <si>
    <t xml:space="preserve">4. Make sure that you have downloaded the Chrome Browser to view report generated from Excel utility</t>
  </si>
  <si>
    <t xml:space="preserve">5. Please enable the Macros (if disabled) as per instructions given in manual, so that all the functionalities of  Excel Utility works fine. Please first go through Enable Macro - Manual attached with zip file.</t>
  </si>
  <si>
    <t xml:space="preserve">3. Index </t>
  </si>
  <si>
    <t xml:space="preserve">Details of general information about company</t>
  </si>
  <si>
    <t xml:space="preserve">General Info</t>
  </si>
  <si>
    <t xml:space="preserve">Declaration</t>
  </si>
  <si>
    <t xml:space="preserve">Summary</t>
  </si>
  <si>
    <t xml:space="preserve">Shareholding Pattern</t>
  </si>
  <si>
    <t xml:space="preserve">4.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</si>
  <si>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</si>
  <si>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 xml:space="preserve">II. Validating Sheets:  Click on the ''Validate "  button to ensure that the sheet has been properly filled and also data has been furnished in proper format. If there are some errors on the sheet, excel utility will prompt you about the same.</t>
  </si>
  <si>
    <t xml:space="preserve">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</si>
  <si>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</si>
  <si>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</si>
  <si>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</si>
  <si>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</si>
  <si>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5. Fill up the Shareholding Pattern</t>
  </si>
  <si>
    <t xml:space="preserve">1. Cells with red fonts indicate mandatory fields. </t>
  </si>
  <si>
    <t xml:space="preserve">2. If mandatory field is left empty, then Utility will not allow you to proceed further for generating XML.</t>
  </si>
  <si>
    <t xml:space="preserve">3. You are not allowed to enter data in the Grey Cells.</t>
  </si>
  <si>
    <t xml:space="preserve">4. If fields are not applicable to your company then leave it blank. Do not insert Zero unless it is a mandatory field.</t>
  </si>
  <si>
    <t xml:space="preserve">5. Data provided must be in correct format, otherwise Utility will not allow you to proceed further for generating XML.</t>
  </si>
  <si>
    <t xml:space="preserve">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</si>
  <si>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</si>
  <si>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</si>
  <si>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</si>
  <si>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</si>
  <si>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 xml:space="preserve">Equity Shares</t>
  </si>
  <si>
    <t xml:space="preserve">Pre-listing</t>
  </si>
  <si>
    <t xml:space="preserve">June</t>
  </si>
  <si>
    <t xml:space="preserve">Yes</t>
  </si>
  <si>
    <t xml:space="preserve">Preference Shares</t>
  </si>
  <si>
    <t xml:space="preserve">Quarterly</t>
  </si>
  <si>
    <t xml:space="preserve">September</t>
  </si>
  <si>
    <t xml:space="preserve">No</t>
  </si>
  <si>
    <t xml:space="preserve">Capital Restructuring</t>
  </si>
  <si>
    <t xml:space="preserve">Differential Voting Rights</t>
  </si>
  <si>
    <t xml:space="preserve">December</t>
  </si>
  <si>
    <t xml:space="preserve">Half yearly</t>
  </si>
  <si>
    <t xml:space="preserve">March</t>
  </si>
  <si>
    <t xml:space="preserve">Yearly</t>
  </si>
  <si>
    <t xml:space="preserve">General information about company</t>
  </si>
  <si>
    <t xml:space="preserve">Scrip code</t>
  </si>
  <si>
    <t xml:space="preserve">531201</t>
  </si>
  <si>
    <t xml:space="preserve">NSE Symbol</t>
  </si>
  <si>
    <t xml:space="preserve">Regulation 31 (1) (a)</t>
  </si>
  <si>
    <t xml:space="preserve">MSEI Symbol</t>
  </si>
  <si>
    <t xml:space="preserve">Regulation 31 (1) (b)</t>
  </si>
  <si>
    <t xml:space="preserve">ISIN</t>
  </si>
  <si>
    <t xml:space="preserve">INEO24F01011</t>
  </si>
  <si>
    <t xml:space="preserve">Regulation 31 (1) (c)</t>
  </si>
  <si>
    <t xml:space="preserve">Name of the company</t>
  </si>
  <si>
    <t xml:space="preserve">Shilchar Technologies Limited</t>
  </si>
  <si>
    <t xml:space="preserve">Regulation 31 (1)</t>
  </si>
  <si>
    <t xml:space="preserve">Whether company is SME</t>
  </si>
  <si>
    <t xml:space="preserve">Class of Security</t>
  </si>
  <si>
    <t xml:space="preserve">Type of report</t>
  </si>
  <si>
    <t xml:space="preserve">Quarter Ended / Half year ended/Date of Report (For Prelisting / Allotment)</t>
  </si>
  <si>
    <t xml:space="preserve">30-09-2018</t>
  </si>
  <si>
    <t xml:space="preserve">Date of allotment / extinguishment (in case Capital Restructuring selected) / Listing Date</t>
  </si>
  <si>
    <t xml:space="preserve">Shareholding pattern filed under</t>
  </si>
  <si>
    <t xml:space="preserve">Micro@213Vista</t>
  </si>
  <si>
    <t xml:space="preserve">Sr. No.</t>
  </si>
  <si>
    <t xml:space="preserve">Particular</t>
  </si>
  <si>
    <t xml:space="preserve">Yes/No</t>
  </si>
  <si>
    <t xml:space="preserve">Promoter and Promoter Group</t>
  </si>
  <si>
    <t xml:space="preserve">Public shareholder</t>
  </si>
  <si>
    <t xml:space="preserve">Non Promoter- Non Public</t>
  </si>
  <si>
    <t xml:space="preserve">Whether the Listed Entity has issued any partly paid up shares?</t>
  </si>
  <si>
    <t xml:space="preserve">Partly Paid Up Shares</t>
  </si>
  <si>
    <t xml:space="preserve">Partly Paid Up Shares PPG</t>
  </si>
  <si>
    <t xml:space="preserve">Partly Paid Up Shares Public</t>
  </si>
  <si>
    <t xml:space="preserve">Partly Paid Up Shares NPNP</t>
  </si>
  <si>
    <t xml:space="preserve">Whether the Listed Entity has issued any Convertible Securities ?</t>
  </si>
  <si>
    <t xml:space="preserve">Convertible Securities</t>
  </si>
  <si>
    <t xml:space="preserve">Convertible Securities PPG</t>
  </si>
  <si>
    <t xml:space="preserve">Convertible Securities Public</t>
  </si>
  <si>
    <t xml:space="preserve">Convertible Securities NPNP</t>
  </si>
  <si>
    <t xml:space="preserve">Whether the Listed Entity has issued any Warrants ?</t>
  </si>
  <si>
    <t xml:space="preserve">Warrants</t>
  </si>
  <si>
    <t xml:space="preserve">Warrants PPG</t>
  </si>
  <si>
    <t xml:space="preserve">Warrants Public</t>
  </si>
  <si>
    <t xml:space="preserve">Warrants NPNP</t>
  </si>
  <si>
    <t xml:space="preserve">Whether the Listed Entity has any shares against which depository receipts are issued?</t>
  </si>
  <si>
    <t xml:space="preserve">Depository Receipts</t>
  </si>
  <si>
    <t xml:space="preserve">Depository Receipts PPG</t>
  </si>
  <si>
    <t xml:space="preserve">Depository Receipts Public</t>
  </si>
  <si>
    <t xml:space="preserve">Depository Receipts NPNP</t>
  </si>
  <si>
    <t xml:space="preserve">Whether the Listed Entity has any shares in locked-in?</t>
  </si>
  <si>
    <t xml:space="preserve">Locked In</t>
  </si>
  <si>
    <t xml:space="preserve">Locked In PPG</t>
  </si>
  <si>
    <t xml:space="preserve">Locked In Public</t>
  </si>
  <si>
    <t xml:space="preserve">Locked In NPNP</t>
  </si>
  <si>
    <t xml:space="preserve">Whether any shares held by promoters are pledge or otherwise encumbered?</t>
  </si>
  <si>
    <t xml:space="preserve">Pledge Or Otherwise Encumbered</t>
  </si>
  <si>
    <t xml:space="preserve">Pledge Or Otherwise Encumbered PPG</t>
  </si>
  <si>
    <t xml:space="preserve">Pledge Or Otherwise Encumbered Public</t>
  </si>
  <si>
    <t xml:space="preserve">Pledge Or Otherwise Encumbered NPNP</t>
  </si>
  <si>
    <t xml:space="preserve">Whether company has equity shares with differential voting rights?</t>
  </si>
  <si>
    <t xml:space="preserve">Voting Rights</t>
  </si>
  <si>
    <t xml:space="preserve">Voting Rights PPG</t>
  </si>
  <si>
    <t xml:space="preserve">Voting Rights Public</t>
  </si>
  <si>
    <t xml:space="preserve">Voting Rights NPNP</t>
  </si>
  <si>
    <t xml:space="preserve">Number of shareholders</t>
  </si>
  <si>
    <t xml:space="preserve">Number of fully paid up equity shares</t>
  </si>
  <si>
    <t xml:space="preserve">Number of partly paid-up equity shares</t>
  </si>
  <si>
    <t xml:space="preserve">Number of shares underlying outstanding depository receipts</t>
  </si>
  <si>
    <t xml:space="preserve">Total number of shares</t>
  </si>
  <si>
    <t xml:space="preserve">Shareholding as a percentage of total number of shares held by promoters and public shareholders and custodians or DR holders</t>
  </si>
  <si>
    <t xml:space="preserve">Number of voting rights held by same class of securities</t>
  </si>
  <si>
    <t xml:space="preserve">Number of voting rights held by differential voting rights</t>
  </si>
  <si>
    <t xml:space="preserve">Total Number of voting rights</t>
  </si>
  <si>
    <t xml:space="preserve">Percentage of total number of voting rights</t>
  </si>
  <si>
    <t xml:space="preserve">Number of shares underlying outstanding convertible securities</t>
  </si>
  <si>
    <t xml:space="preserve">Number of warrant</t>
  </si>
  <si>
    <t xml:space="preserve">Total shareholding as a percentage assuming full conversion of convertible securities</t>
  </si>
  <si>
    <t xml:space="preserve">Number of the locked-in-shares </t>
  </si>
  <si>
    <t xml:space="preserve">Locked-in-shares as a percentage of total number of shares</t>
  </si>
  <si>
    <t xml:space="preserve">Pledged or encumbered - number of shares</t>
  </si>
  <si>
    <t xml:space="preserve">Pledged or encumbered shares held as percentage of total number of shares</t>
  </si>
  <si>
    <t xml:space="preserve">Number of equity shares held in dematerialized form</t>
  </si>
  <si>
    <t xml:space="preserve">Table I - Summary Statement holding of specified securities</t>
  </si>
  <si>
    <t xml:space="preserve">Note  : Data will be automatically populated from shareholding pattern sheet -  Data Entry Restricted in this sheet</t>
  </si>
  <si>
    <t xml:space="preserve">Category
(I)</t>
  </si>
  <si>
    <t xml:space="preserve">Category of shareholder
(II)</t>
  </si>
  <si>
    <t xml:space="preserve">Nos. Of shareholders
(III)</t>
  </si>
  <si>
    <t xml:space="preserve">No. of fully paid up equity shares held
(IV)</t>
  </si>
  <si>
    <t xml:space="preserve">No. Of Partly paid-up equity shares held
(V)</t>
  </si>
  <si>
    <t xml:space="preserve">No. Of shares underlying Depository Receipts
(VI)</t>
  </si>
  <si>
    <t xml:space="preserve">Total nos. shares
held
(VII) = (IV)+(V)+ (VI)</t>
  </si>
  <si>
    <t xml:space="preserve">Shareholding as a % of total no. of shares (calculated as per SCRR, 1957)
(VIII)
As a % of (A+B+C2)</t>
  </si>
  <si>
    <t xml:space="preserve">Number of Voting Rights
held in each class of
securities
(IX)</t>
  </si>
  <si>
    <t xml:space="preserve">No. Of Shares Underlying Outstanding convertible securities
(X)</t>
  </si>
  <si>
    <t xml:space="preserve">No. of Shares Underlying Outstanding Warrants (Xi)</t>
  </si>
  <si>
    <t xml:space="preserve">No. Of Shares Underlying Outstanding convertible securities and No. Of Warrants
(Xi) (a)</t>
  </si>
  <si>
    <t xml:space="preserve">Shareholding , as a % assuming full conversion of convertible securities ( as a percentage of diluted share capital)
(XI)= (VII)+(X)
As a % of (A+B+C2)</t>
  </si>
  <si>
    <t xml:space="preserve">Number of Locked in shares
(XII)</t>
  </si>
  <si>
    <t xml:space="preserve">Number of Shares pledged or otherwise encumbered
(XIII)</t>
  </si>
  <si>
    <t xml:space="preserve">Number of equity shares held in dematerialized form 
(XIV)</t>
  </si>
  <si>
    <t xml:space="preserve">No of Voting  (XIV)  Rights</t>
  </si>
  <si>
    <t xml:space="preserve">Total as a % of
(A+B+C)</t>
  </si>
  <si>
    <t xml:space="preserve">Class
eg:
X</t>
  </si>
  <si>
    <t xml:space="preserve">Class
eg:y</t>
  </si>
  <si>
    <t xml:space="preserve">Total</t>
  </si>
  <si>
    <t xml:space="preserve">No.
(a)</t>
  </si>
  <si>
    <t xml:space="preserve">As a % of total Shares held
(b)</t>
  </si>
  <si>
    <t xml:space="preserve">(A)</t>
  </si>
  <si>
    <t xml:space="preserve">Promoter &amp; Promoter Group</t>
  </si>
  <si>
    <t xml:space="preserve">(B)</t>
  </si>
  <si>
    <t xml:space="preserve">Public</t>
  </si>
  <si>
    <t xml:space="preserve">(C)</t>
  </si>
  <si>
    <t xml:space="preserve">(C1)</t>
  </si>
  <si>
    <t xml:space="preserve">Shares underlying DRs</t>
  </si>
  <si>
    <t xml:space="preserve">(C2)</t>
  </si>
  <si>
    <t xml:space="preserve">Shares held by Employee Trusts</t>
  </si>
  <si>
    <t xml:space="preserve">element</t>
  </si>
  <si>
    <t xml:space="preserve">label</t>
  </si>
  <si>
    <t xml:space="preserve">type</t>
  </si>
  <si>
    <t xml:space="preserve">periodType</t>
  </si>
  <si>
    <t xml:space="preserve">Validation</t>
  </si>
  <si>
    <t xml:space="preserve">General Information</t>
  </si>
  <si>
    <t xml:space="preserve">ScripCode</t>
  </si>
  <si>
    <t xml:space="preserve">in-bse-shp-types:ScripCode</t>
  </si>
  <si>
    <t xml:space="preserve">duration</t>
  </si>
  <si>
    <t xml:space="preserve">This is a mandatory field. Should be valid SCRIP CODE  as per BSE Scrip Code Format. </t>
  </si>
  <si>
    <t xml:space="preserve">Symbol</t>
  </si>
  <si>
    <t xml:space="preserve">xbrli:stringItemType</t>
  </si>
  <si>
    <t xml:space="preserve">MSEISymbol</t>
  </si>
  <si>
    <t xml:space="preserve">in-bse-shp-types:ISIN</t>
  </si>
  <si>
    <t xml:space="preserve">NameOfTheCompany</t>
  </si>
  <si>
    <t xml:space="preserve">This is a mandatory field. Please enter company name.</t>
  </si>
  <si>
    <t xml:space="preserve">WhetherCompanyIsSME</t>
  </si>
  <si>
    <t xml:space="preserve">xbrli:booleanItemType</t>
  </si>
  <si>
    <t xml:space="preserve">instant</t>
  </si>
  <si>
    <t xml:space="preserve">This is a mandatory field. Value must be "Yes" or "No", Select from drop down list.</t>
  </si>
  <si>
    <t xml:space="preserve">ClassOfSecurity</t>
  </si>
  <si>
    <t xml:space="preserve">in-bse-shp-types:ClassOfSecurity</t>
  </si>
  <si>
    <t xml:space="preserve">TypeOfReport</t>
  </si>
  <si>
    <t xml:space="preserve">in-bse-shp-types:TypeOfReport</t>
  </si>
  <si>
    <t xml:space="preserve">This is a mandatory field. Please select value from the drop-down.</t>
  </si>
  <si>
    <t xml:space="preserve">DateOfReport</t>
  </si>
  <si>
    <t xml:space="preserve">xbrli:dateItemType</t>
  </si>
  <si>
    <t xml:space="preserve">This is a mandatory field if you select type of report as "Quarterly". Please enter date in "dd-mm-yyyy" format.</t>
  </si>
  <si>
    <t xml:space="preserve">DateOfAllotment</t>
  </si>
  <si>
    <t xml:space="preserve">This is a mandatory field if you select type of report as "Pre-listing" or "Capital Restructuring". Please enter date in "dd-mm-yyyy" format.</t>
  </si>
  <si>
    <t xml:space="preserve">DateOfListing</t>
  </si>
  <si>
    <t xml:space="preserve">DateOfAllotmentOrListing</t>
  </si>
  <si>
    <t xml:space="preserve">ShareholdingPatternFiledUnder</t>
  </si>
  <si>
    <t xml:space="preserve">in-bse-shp-types:TypeOfShareholdingPattern</t>
  </si>
  <si>
    <t xml:space="preserve">WhetherTheListedEntityHasIssuedAnyPartlyPaidUpShares</t>
  </si>
  <si>
    <t xml:space="preserve">WhetherTheListedEntityHasIssuedAnyPartlyPaidUpSharesForPromoterAndPromoterGroup</t>
  </si>
  <si>
    <t xml:space="preserve">WhetherTheListedEntityHasIssuedAnyPartlyPaidUpSharesForPublicShareHolder</t>
  </si>
  <si>
    <t xml:space="preserve">WhetherTheListedEntityHasIssuedAnyPartlyPaidUpSharesForNonPromoterNonPublic</t>
  </si>
  <si>
    <t xml:space="preserve">WhetherTheListedEntityHasIssuedAnyConvertibleSecurities</t>
  </si>
  <si>
    <t xml:space="preserve">WhetherTheListedEntityHasIssuedAnyConvertibleSecuritiesForPromoterAndPromoterGroup</t>
  </si>
  <si>
    <t xml:space="preserve">WhetherTheListedEntityHasIssuedAnyConvertibleSecuritiesForPublicShareHolder</t>
  </si>
  <si>
    <t xml:space="preserve">WhetherTheListedEntityHasIssuedAnyConvertibleSecuritiesForNonPromoterNonPublic</t>
  </si>
  <si>
    <t xml:space="preserve">WhetherTheListedEntityHasIssuedAnyWarrants</t>
  </si>
  <si>
    <t xml:space="preserve">WhetherTheListedEntityHasIssuedAnyWarrantsForPromoterAndPromoterGroup</t>
  </si>
  <si>
    <t xml:space="preserve">WhetherTheListedEntityHasIssuedAnyWarrantsForPublicShareHolder</t>
  </si>
  <si>
    <t xml:space="preserve">WhetherTheListedEntityHasIssuedAnyWarrantsForNonPromoterNonPublic</t>
  </si>
  <si>
    <t xml:space="preserve">WhetherTheListedEntityHasAnySharesAgainstWhichDepositoryReceiptsAreIssued</t>
  </si>
  <si>
    <t xml:space="preserve">WhetherTheListedEntityHasAnySharesAgainstWhichDepositoryReceiptsAreIssuedForPromoterAndPromoterGroup</t>
  </si>
  <si>
    <t xml:space="preserve">WhetherTheListedEntityHasAnySharesAgainstWhichDepositoryReceiptsAreIssuedForPublicShareHolder</t>
  </si>
  <si>
    <t xml:space="preserve">WhetherTheListedEntityHasAnySharesAgainstWhichDepositoryReceiptsAreIssuedForNonPromoterNonPublic</t>
  </si>
  <si>
    <t xml:space="preserve">WhetherTheListedEntityHasAnySharesInLockedIn</t>
  </si>
  <si>
    <t xml:space="preserve">WhetherTheListedEntityHasAnySharesInLockedInForPromoterAndPromoterGroup</t>
  </si>
  <si>
    <t xml:space="preserve">WhetherTheListedEntityHasAnySharesInLockedInForPublicShareHolder</t>
  </si>
  <si>
    <t xml:space="preserve">WhetherTheListedEntityHasAnySharesInLockedInForNonPromoterNonPublic</t>
  </si>
  <si>
    <t xml:space="preserve">WhetherAnySharesHeldByPromotersArePledgeOrOtherwiseEncumbered</t>
  </si>
  <si>
    <t xml:space="preserve">WhetherAnySharesHeldByPromotersArePledgeOrOtherwiseEncumberedForPromoterAndPromoterGroup</t>
  </si>
  <si>
    <t xml:space="preserve">WhetherAnySharesHeldByPromotersArePledgeOrOtherwiseEncumberedForPublicShareHolder</t>
  </si>
  <si>
    <t xml:space="preserve">WhetherAnySharesHeldByPromotersArePledgeOrOtherwiseEncumberedForNonPromoterNonPublic</t>
  </si>
  <si>
    <t xml:space="preserve">WhetherCompanyHasEquitySharesWithDifferentialVotingRights</t>
  </si>
  <si>
    <t xml:space="preserve">WhetherCompanyHasEquitySharesWithDifferentialVotingRightsForPromoterAndPromoterGroup</t>
  </si>
  <si>
    <t xml:space="preserve">WhetherCompanyHasEquitySharesWithDifferentialVotingRightsForPublicShareHolder</t>
  </si>
  <si>
    <t xml:space="preserve">WhetherCompanyHasEquitySharesWithDifferentialVotingRightsForNonPromoterNonPublic</t>
  </si>
  <si>
    <t xml:space="preserve">IndividualsOrHinduUndividedFamilyMember</t>
  </si>
  <si>
    <t xml:space="preserve">Individuals or Hindu undivided family [Member]</t>
  </si>
  <si>
    <t xml:space="preserve">nonnum:domainItemType</t>
  </si>
  <si>
    <t xml:space="preserve">CentralGovernmentOrStateGovernmentSMember</t>
  </si>
  <si>
    <t xml:space="preserve">Central government or State government(s) [Member]</t>
  </si>
  <si>
    <t xml:space="preserve">IndianFinancialInstitutionsOrBanksMember</t>
  </si>
  <si>
    <t xml:space="preserve">Indian - financial institutions or banks [Member]</t>
  </si>
  <si>
    <t xml:space="preserve">OtherIndianShareholdersMember</t>
  </si>
  <si>
    <t xml:space="preserve">Other Indian shareholders [Member]</t>
  </si>
  <si>
    <t xml:space="preserve">IndianMember</t>
  </si>
  <si>
    <t xml:space="preserve">Indian [Member]</t>
  </si>
  <si>
    <t xml:space="preserve">NonResidentIndividualsOrForeignIndividualsMember</t>
  </si>
  <si>
    <t xml:space="preserve">Non-resident individuals or foreign individuals [Member]</t>
  </si>
  <si>
    <t xml:space="preserve">ForeignGovernmentMember</t>
  </si>
  <si>
    <t xml:space="preserve">Foreign - Government [Member]</t>
  </si>
  <si>
    <t xml:space="preserve">ForeignInstitutionsMember</t>
  </si>
  <si>
    <t xml:space="preserve">Foreign - institutions [Member]</t>
  </si>
  <si>
    <t xml:space="preserve">ForeignPortfolioInvestorMember</t>
  </si>
  <si>
    <t xml:space="preserve">Foreign portfolio investor [Member]</t>
  </si>
  <si>
    <t xml:space="preserve">OtherForeignShareholdersMember</t>
  </si>
  <si>
    <t xml:space="preserve">Other foreign shareholders [Member]</t>
  </si>
  <si>
    <t xml:space="preserve">ForeignMember</t>
  </si>
  <si>
    <t xml:space="preserve">Foreign [Member]</t>
  </si>
  <si>
    <t xml:space="preserve">ShareholdingOfPromoterAndPromoterGroupMember</t>
  </si>
  <si>
    <t xml:space="preserve">Shareholding of promoter and promoter group [Member]</t>
  </si>
  <si>
    <t xml:space="preserve">MutualFundsOrUtiMember</t>
  </si>
  <si>
    <t xml:space="preserve">Mutual funds or UTI [Member]</t>
  </si>
  <si>
    <t xml:space="preserve">VentureCapitalFundsMember</t>
  </si>
  <si>
    <t xml:space="preserve">Venture capital funds [Member]</t>
  </si>
  <si>
    <t xml:space="preserve">AlternativeInvestmentFundsMember</t>
  </si>
  <si>
    <t xml:space="preserve">Alternative investment funds [Member]</t>
  </si>
  <si>
    <t xml:space="preserve">ForeignVentureCapitalInvestorsMember</t>
  </si>
  <si>
    <t xml:space="preserve">Foreign venture capital investors [Member]</t>
  </si>
  <si>
    <t xml:space="preserve">InstitutionsForeignPortfolioInvestorMember</t>
  </si>
  <si>
    <t xml:space="preserve">Institutions - Foreign portfolio investor [Member]</t>
  </si>
  <si>
    <t xml:space="preserve">FinancialInstitutionOrBanksMember</t>
  </si>
  <si>
    <t xml:space="preserve">Financial Institution or Banks [Member]</t>
  </si>
  <si>
    <t xml:space="preserve">InsuranceCompaniesMember</t>
  </si>
  <si>
    <t xml:space="preserve">Insurance Companies [Member]</t>
  </si>
  <si>
    <t xml:space="preserve">ProvidentFundsOrPensionFundsMember</t>
  </si>
  <si>
    <t xml:space="preserve">Provident Funds or pension funds [Member]</t>
  </si>
  <si>
    <t xml:space="preserve">OtherInstitutionsMember</t>
  </si>
  <si>
    <t xml:space="preserve">Other institutions [Member]</t>
  </si>
  <si>
    <t xml:space="preserve">InstitutionsMember</t>
  </si>
  <si>
    <t xml:space="preserve">Institutions [Member]</t>
  </si>
  <si>
    <t xml:space="preserve">CentralGovernmentOrStateGovernmentSOrPresidentOfIndiaMember</t>
  </si>
  <si>
    <t xml:space="preserve">Central Government or State Government(s) or President of India [Member]</t>
  </si>
  <si>
    <t xml:space="preserve">GovermentsMember</t>
  </si>
  <si>
    <t xml:space="preserve">Goverments [Member]</t>
  </si>
  <si>
    <t xml:space="preserve">IndividualShareholdersHoldingNominalShareCapitalUpToRsTwoLakhMember</t>
  </si>
  <si>
    <t xml:space="preserve">Individual shareholders holding nominal share capital up to Rs two lakh [Member]</t>
  </si>
  <si>
    <t xml:space="preserve">IndividualShareholdersHoldingNominalShareCapitalInExcessOfRsTwoLakhMember</t>
  </si>
  <si>
    <t xml:space="preserve">Individual shareholders holding nominal share capital in excess of Rs two lakh [Member]</t>
  </si>
  <si>
    <t xml:space="preserve">NBFCsRegisteredWithRbiMember</t>
  </si>
  <si>
    <t xml:space="preserve">NBFCs registered with RBI [Member]</t>
  </si>
  <si>
    <t xml:space="preserve">EmployeeTrustsMember</t>
  </si>
  <si>
    <t xml:space="preserve">Employee Trusts [Member]</t>
  </si>
  <si>
    <t xml:space="preserve">OverseasDepositoriesMember</t>
  </si>
  <si>
    <t xml:space="preserve">Overseas Depositories [Member]</t>
  </si>
  <si>
    <t xml:space="preserve">OtherNonInstitutionsMember</t>
  </si>
  <si>
    <t xml:space="preserve">Other non-institutions [Member]</t>
  </si>
  <si>
    <t xml:space="preserve">NonInstitutionsMember</t>
  </si>
  <si>
    <t xml:space="preserve">Non-institutions [Member]</t>
  </si>
  <si>
    <t xml:space="preserve">PublicShareholdingMember</t>
  </si>
  <si>
    <t xml:space="preserve">Public shareholding [Member]</t>
  </si>
  <si>
    <t xml:space="preserve">CustodianOrDRHolderMember</t>
  </si>
  <si>
    <t xml:space="preserve">Custodian or DR holder [Member]</t>
  </si>
  <si>
    <t xml:space="preserve">EmployeeBenefitsTrustsMember</t>
  </si>
  <si>
    <t xml:space="preserve">Employee benefits trusts [Member]</t>
  </si>
  <si>
    <t xml:space="preserve">SharesHeldByNonPromoterNonPublicShareholdersMember</t>
  </si>
  <si>
    <t xml:space="preserve">Shares held by non-promoter non-public shareholders [Member]</t>
  </si>
  <si>
    <t xml:space="preserve">ShareholdingPatternMember</t>
  </si>
  <si>
    <t xml:space="preserve">Shareholding pattern [Member]</t>
  </si>
  <si>
    <t xml:space="preserve">NumberOfShareholders</t>
  </si>
  <si>
    <t xml:space="preserve">xbrli:decimalItemType</t>
  </si>
  <si>
    <t xml:space="preserve">NumberOfFullyPaidUpEquityShares</t>
  </si>
  <si>
    <t xml:space="preserve">xbrli:sharesItemType</t>
  </si>
  <si>
    <t xml:space="preserve">NumberOfPartlyPaidUpEquityShares</t>
  </si>
  <si>
    <t xml:space="preserve">NumberOfSharesUnderlyingOutstandingDepositoryReceipts</t>
  </si>
  <si>
    <t xml:space="preserve">NumberOfShares</t>
  </si>
  <si>
    <t xml:space="preserve">ShareholdingAsAPercentageOfTotalNumberOfShares</t>
  </si>
  <si>
    <t xml:space="preserve">num:percentItemType</t>
  </si>
  <si>
    <t xml:space="preserve">In case of public share holding percentage can not be less than one percentage.</t>
  </si>
  <si>
    <t xml:space="preserve">NumberOfVotingRightsHeldBySameClassOfSecurities</t>
  </si>
  <si>
    <t xml:space="preserve">Value must be equal to Fully paid up shares</t>
  </si>
  <si>
    <t xml:space="preserve">NumberOfVotingRightsHeldByDifferentialVotingRights</t>
  </si>
  <si>
    <t xml:space="preserve">NumberOfVotingRights</t>
  </si>
  <si>
    <t xml:space="preserve">PercentageOfTotalVotingRights</t>
  </si>
  <si>
    <t xml:space="preserve">NumberOfSharesUnderlyingOutstandingConvertibleSecurities</t>
  </si>
  <si>
    <t xml:space="preserve">NumberOfWarrants</t>
  </si>
  <si>
    <t xml:space="preserve">NumberOfConvertibleSecuritiesAndWarrants</t>
  </si>
  <si>
    <t xml:space="preserve">Number of warrant and convertible securities</t>
  </si>
  <si>
    <t xml:space="preserve">ShareholdingAsAPercentageAssumingFullConversionOfConvertibleSecuritiesAndWarrants</t>
  </si>
  <si>
    <t xml:space="preserve">NumberOfTheLockedInShares</t>
  </si>
  <si>
    <t xml:space="preserve">Value should be less than or equal to fully paid up shares</t>
  </si>
  <si>
    <t xml:space="preserve">LockedInSharesAsAPercentageOfTotalNumberOfShares</t>
  </si>
  <si>
    <t xml:space="preserve">PledgedOrEncumberedNumberOfShares</t>
  </si>
  <si>
    <t xml:space="preserve">PledgedOrEncumberedSharesHeldAsPercentageOfTotalNumberOfShares</t>
  </si>
  <si>
    <t xml:space="preserve">NumberOfEquitySharesHeldInDematerializedForm</t>
  </si>
  <si>
    <t xml:space="preserve">DisclosureOfNotesOnShareholdingPatternExplanatoryTextBlock</t>
  </si>
  <si>
    <t xml:space="preserve">Disclosure of notes on shareholding pattern</t>
  </si>
  <si>
    <t xml:space="preserve">nonnum:textBlockItemType</t>
  </si>
  <si>
    <t xml:space="preserve">DisclosureOfNotesInCaseOfPromoterHolidingInDematerialsedFormIsLessThan100PercentageExplanatoryTextBlock</t>
  </si>
  <si>
    <t xml:space="preserve">Disclosure of notes in case of promoter holiding in dematerialsed form is less than 100 percentage</t>
  </si>
  <si>
    <t xml:space="preserve">This field is mandatory if promoter holiding in dematerialsed form is less than 100 percentage.</t>
  </si>
  <si>
    <t xml:space="preserve">DisclosureOfNotesInCaseOfPublicShareholdingIsLessThan25PercentageExplanatoryTextBlock</t>
  </si>
  <si>
    <t xml:space="preserve">Disclosure of notes in case of public share holding is less than 25 percentage</t>
  </si>
  <si>
    <t xml:space="preserve">This filed is mandatory if public share holding is less than 25 percentage.</t>
  </si>
  <si>
    <t xml:space="preserve">DisclosureOfNotesOnShareholdingPatternForCompanyRemarksExplanatoryTextBlock</t>
  </si>
  <si>
    <t xml:space="preserve">Disclosure of notes on shareholding pattern for company remarks explanatory</t>
  </si>
  <si>
    <t xml:space="preserve">NameOfTheShareholder</t>
  </si>
  <si>
    <t xml:space="preserve">Name of shareholder</t>
  </si>
  <si>
    <t xml:space="preserve">PermanentAccountNumberOfShareholder</t>
  </si>
  <si>
    <t xml:space="preserve">Permanent account number of shareholder</t>
  </si>
  <si>
    <t xml:space="preserve">in-bse-shp-types:PermanentAccountNumber</t>
  </si>
  <si>
    <t xml:space="preserve">[A-Z][A-Z][A-Z][A-Z][A-Z][0-9][0-9][0-9][0-9][A-Z]
In absence of PAN write : ZZZZZ9999Z</t>
  </si>
  <si>
    <t xml:space="preserve">Value should be less than or equal to total no of shares.</t>
  </si>
  <si>
    <t xml:space="preserve">DisclosureOfNotesOnReasonForNotProvidingPANExplanatoryTextBlock</t>
  </si>
  <si>
    <t xml:space="preserve">Reason for not providing PAN</t>
  </si>
  <si>
    <t xml:space="preserve">Please enter valid PAN no or if you already added PAN no then remove reason for not providing PAN.</t>
  </si>
  <si>
    <t xml:space="preserve">TypeOfPromoterShareholding</t>
  </si>
  <si>
    <t xml:space="preserve">Shareholder type</t>
  </si>
  <si>
    <t xml:space="preserve">in-bse-shp-types:PromoterAndPromoterGroup</t>
  </si>
  <si>
    <t xml:space="preserve">Select value from the drop-down.</t>
  </si>
  <si>
    <t xml:space="preserve">CategoryOfOtherIndianShareholders</t>
  </si>
  <si>
    <t xml:space="preserve">Category of other indian shareholders</t>
  </si>
  <si>
    <t xml:space="preserve">in-bse-shp-types:CategoryOfIndianShareholders</t>
  </si>
  <si>
    <t xml:space="preserve">CategoryOfOtherForeignShareholders</t>
  </si>
  <si>
    <t xml:space="preserve">Category of other foreign shareholders</t>
  </si>
  <si>
    <t xml:space="preserve">in-bse-shp-types:CategoryOfForeignShareholders</t>
  </si>
  <si>
    <t xml:space="preserve">WhetherACategoryOrMoreThan1PercentageOfShareHolding</t>
  </si>
  <si>
    <t xml:space="preserve">Category or more than one percentage</t>
  </si>
  <si>
    <t xml:space="preserve">in-bse-shp-types:TypeOfOtherShareholding</t>
  </si>
  <si>
    <t xml:space="preserve">CategoryOfOtherInstitutions</t>
  </si>
  <si>
    <t xml:space="preserve">Category of other institutions</t>
  </si>
  <si>
    <t xml:space="preserve">in-bse-shp-types:CategoryOfInstitutionShareholders</t>
  </si>
  <si>
    <t xml:space="preserve">CategoryOfOtherNonInstitutions</t>
  </si>
  <si>
    <t xml:space="preserve">Category of other non-institutions</t>
  </si>
  <si>
    <t xml:space="preserve">in-bse-shp-types:CategoryOfNonInstitutionsShareholders</t>
  </si>
  <si>
    <t xml:space="preserve">Non Promoter- Non Public shareholder</t>
  </si>
  <si>
    <t xml:space="preserve">TypeOfDepositoryReceipts</t>
  </si>
  <si>
    <t xml:space="preserve">Type of depository receipts</t>
  </si>
  <si>
    <t xml:space="preserve">in-bse-shp-types:TypeOfDepositoryReceipts</t>
  </si>
  <si>
    <t xml:space="preserve">NameOfTheBank</t>
  </si>
  <si>
    <t xml:space="preserve">Name of the bank</t>
  </si>
  <si>
    <t xml:space="preserve">Unclaimed Public</t>
  </si>
  <si>
    <t xml:space="preserve">OutstandingSharesHeldInDematOrUnclaimedSuspenseAccount</t>
  </si>
  <si>
    <t xml:space="preserve">Outstanding shares held in demat or unclaimed suspense account</t>
  </si>
  <si>
    <t xml:space="preserve">Please enter Outstanding shares held in demat or unclaimed suspense account which allowes only numeric value.</t>
  </si>
  <si>
    <t xml:space="preserve">VotingRightsWhichAreFrozen</t>
  </si>
  <si>
    <t xml:space="preserve">voting rights which are frozen</t>
  </si>
  <si>
    <t xml:space="preserve">DisclosureOfNotesOnSharesWhichRemainUnclaimedForPublicShareholdersExplanatoryTextBlock</t>
  </si>
  <si>
    <t xml:space="preserve">Disclosure of notes on shares which remain unclaimed for public shareholders</t>
  </si>
  <si>
    <t xml:space="preserve">PAC Public</t>
  </si>
  <si>
    <t xml:space="preserve">Name of Shareholder</t>
  </si>
  <si>
    <t xml:space="preserve">NameOfThePAC</t>
  </si>
  <si>
    <t xml:space="preserve">Name of the PAC</t>
  </si>
  <si>
    <t xml:space="preserve">Number of shares</t>
  </si>
  <si>
    <t xml:space="preserve">Please eneter Number of shares which allowes only numeric value</t>
  </si>
  <si>
    <t xml:space="preserve">PercentageOfShareholdingByPAC</t>
  </si>
  <si>
    <t xml:space="preserve">Percentage of shareholding by PAC</t>
  </si>
  <si>
    <t xml:space="preserve">Unclaimed Prom</t>
  </si>
  <si>
    <t xml:space="preserve">Voting rights which are frozen</t>
  </si>
  <si>
    <t xml:space="preserve">DisclosureOfNotesOnSharesWhichRemainUnclaimedForPromoterAndPromoterGroupExplanatoryTextBlock</t>
  </si>
  <si>
    <t xml:space="preserve">Disclosure of notes on shares which remain unclaimed for promoter and promoter group</t>
  </si>
  <si>
    <t xml:space="preserve">Sr.</t>
  </si>
  <si>
    <t xml:space="preserve">Category &amp; Name
of the
Shareholders
(I)</t>
  </si>
  <si>
    <t xml:space="preserve">Number of Voting Rights held in each class of securities
(IX)</t>
  </si>
  <si>
    <t xml:space="preserve">No of Voting (XIV)
Rights</t>
  </si>
  <si>
    <t xml:space="preserve">Total as
a % of
Total
Voting
rights</t>
  </si>
  <si>
    <t xml:space="preserve">A</t>
  </si>
  <si>
    <t xml:space="preserve">Table II - Statement showing shareholding pattern of the Promoter and Promoter Group</t>
  </si>
  <si>
    <t xml:space="preserve">(1)</t>
  </si>
  <si>
    <t xml:space="preserve">Indian</t>
  </si>
  <si>
    <t xml:space="preserve">(a)</t>
  </si>
  <si>
    <t xml:space="preserve">Individuals/Hindu undivided Family</t>
  </si>
  <si>
    <t xml:space="preserve">IndHUF</t>
  </si>
  <si>
    <t xml:space="preserve">IndividualsOrHUFDomain</t>
  </si>
  <si>
    <t xml:space="preserve">DetailsSharesHeldByIndividualsOrHUFAxis</t>
  </si>
  <si>
    <t xml:space="preserve">(b)</t>
  </si>
  <si>
    <t xml:space="preserve">Central  Government/ State Government(s)</t>
  </si>
  <si>
    <t xml:space="preserve">CGAndSG</t>
  </si>
  <si>
    <t xml:space="preserve">CentralGovernmentOrStateGovernmentsDomain</t>
  </si>
  <si>
    <t xml:space="preserve">DetailsOfSharesHeldByCentralGovernmentOrStateGovernmentsAxis</t>
  </si>
  <si>
    <t xml:space="preserve">(c)</t>
  </si>
  <si>
    <t xml:space="preserve">Financial  Institutions/ Banks</t>
  </si>
  <si>
    <t xml:space="preserve">Banks</t>
  </si>
  <si>
    <t xml:space="preserve">IndianFinancialInstitutionsOrBanksDomain</t>
  </si>
  <si>
    <t xml:space="preserve">DetailsOfSharesHeldByIndianFinancialInstitutionsOrBanksAxis</t>
  </si>
  <si>
    <t xml:space="preserve">(d)</t>
  </si>
  <si>
    <t xml:space="preserve">Any Other (specify)</t>
  </si>
  <si>
    <t xml:space="preserve">OtherIND</t>
  </si>
  <si>
    <t xml:space="preserve">OthersIndianShareholdersDomain</t>
  </si>
  <si>
    <t xml:space="preserve">DetailsOfSharesHeldByOthersIndianShareholdersAxis</t>
  </si>
  <si>
    <t xml:space="preserve">Sub-Total (A)(1)</t>
  </si>
  <si>
    <t xml:space="preserve">Individuals</t>
  </si>
  <si>
    <t xml:space="preserve">NonResidentIndividualsOrForeignIndividualsDomain</t>
  </si>
  <si>
    <t xml:space="preserve">DetailsOfSharesHeldByNonResidentIndividualsOrForeignIndividualsAxis</t>
  </si>
  <si>
    <t xml:space="preserve">(2)</t>
  </si>
  <si>
    <t xml:space="preserve">Foreign</t>
  </si>
  <si>
    <t xml:space="preserve">Government</t>
  </si>
  <si>
    <t xml:space="preserve">ForeignGovernmentDomain</t>
  </si>
  <si>
    <t xml:space="preserve">DetailsOfSharesHeldByForeignGovernmentAxis</t>
  </si>
  <si>
    <t xml:space="preserve">Individuals (NonResident Individuals/ Foreign Individuals)</t>
  </si>
  <si>
    <t xml:space="preserve">Institutions</t>
  </si>
  <si>
    <t xml:space="preserve">ForeignInstitutionsDomain</t>
  </si>
  <si>
    <t xml:space="preserve">DetailsOfSharesHeldByForeignInstitutionsAxis</t>
  </si>
  <si>
    <t xml:space="preserve">FPIPromoter</t>
  </si>
  <si>
    <t xml:space="preserve">ForeignPortfolioInvestorDomain</t>
  </si>
  <si>
    <t xml:space="preserve">DetailsOfSharesHeldByForeignPortfolioInvestorAxis</t>
  </si>
  <si>
    <t xml:space="preserve">OtherForeign</t>
  </si>
  <si>
    <t xml:space="preserve">OtherForeignShareholdersDomain</t>
  </si>
  <si>
    <t xml:space="preserve">DetailsOfSharesHeldByOtherForeignShareholdersAxis</t>
  </si>
  <si>
    <t xml:space="preserve">Foreign Portfolio Investor</t>
  </si>
  <si>
    <t xml:space="preserve">MutuaFund</t>
  </si>
  <si>
    <t xml:space="preserve">MutualFundsOrUtiDomain</t>
  </si>
  <si>
    <t xml:space="preserve">DetailsOfSharesHeldByMutualFundsOrUtiAxis</t>
  </si>
  <si>
    <t xml:space="preserve">(e)</t>
  </si>
  <si>
    <t xml:space="preserve">VentureCap</t>
  </si>
  <si>
    <t xml:space="preserve">VentureCapitalFundsDomain</t>
  </si>
  <si>
    <t xml:space="preserve">DetailsOfSharesHeldByVentureCapitalFundsAxis</t>
  </si>
  <si>
    <t xml:space="preserve">Sub-Total (A)(2)</t>
  </si>
  <si>
    <t xml:space="preserve">AIF</t>
  </si>
  <si>
    <t xml:space="preserve">AlternativeInvestmentFundsDomain</t>
  </si>
  <si>
    <t xml:space="preserve">DetailsOfSharesHeldByAlternativeInvestmentFundsAxis</t>
  </si>
  <si>
    <t xml:space="preserve">Total Shareholding of Promoter and Promoter Group (A)=(A)(1)+(A)(2) </t>
  </si>
  <si>
    <t xml:space="preserve">FVC</t>
  </si>
  <si>
    <t xml:space="preserve">ForeignVentureCapitalInvestorsDomain</t>
  </si>
  <si>
    <t xml:space="preserve">DetailsOfSharesHeldByForeignVentureCapitalInvestorsAxis</t>
  </si>
  <si>
    <t xml:space="preserve">Details of Shares which remain unclaimed for Promoter &amp; Promoter Group</t>
  </si>
  <si>
    <t xml:space="preserve">FPI_Insti</t>
  </si>
  <si>
    <t xml:space="preserve">InstitutionsForeignPortfolioInvestorDomain</t>
  </si>
  <si>
    <t xml:space="preserve">DetailsOfSharesHeldByInstitutionsForeignPortfolioInvestorAxis</t>
  </si>
  <si>
    <t xml:space="preserve">B</t>
  </si>
  <si>
    <t xml:space="preserve">Table III - Statement showing shareholding pattern of the Public shareholder</t>
  </si>
  <si>
    <t xml:space="preserve">Note : Kindly show details of shareholders having more than one percentage of total no of shares. Please refer software manual. </t>
  </si>
  <si>
    <t xml:space="preserve">Bank_Insti</t>
  </si>
  <si>
    <t xml:space="preserve">FinancialInstitutionOrBanksDomain</t>
  </si>
  <si>
    <t xml:space="preserve">DetailsOfSharesHeldByFinancialInstitutionOrBanksAxis</t>
  </si>
  <si>
    <t xml:space="preserve">Insurance</t>
  </si>
  <si>
    <t xml:space="preserve">InsuranceCompaniesDomain</t>
  </si>
  <si>
    <t xml:space="preserve">DetailsOfSharesHeldByInsuranceCompaniesAxis</t>
  </si>
  <si>
    <t xml:space="preserve">Mutual Funds</t>
  </si>
  <si>
    <t xml:space="preserve">Pension</t>
  </si>
  <si>
    <t xml:space="preserve">ProvidentFundsOrPensionFundsDomain</t>
  </si>
  <si>
    <t xml:space="preserve">DetailsOfSharesHeldByProvidentFundsOrPensionFundsAxis</t>
  </si>
  <si>
    <t xml:space="preserve">Venture Capital Funds</t>
  </si>
  <si>
    <t xml:space="preserve">Other_Insti</t>
  </si>
  <si>
    <t xml:space="preserve">OtherInstitutionsDomain</t>
  </si>
  <si>
    <t xml:space="preserve">DetailsOfSharesHeldByOtherInstitutionsAxis</t>
  </si>
  <si>
    <t xml:space="preserve">Alternate Investment Funds</t>
  </si>
  <si>
    <t xml:space="preserve">CG&amp;SG&amp;PI</t>
  </si>
  <si>
    <t xml:space="preserve">CentralGovernmentOrStateGovernmentSOrPresidentOfIndiaDomain</t>
  </si>
  <si>
    <t xml:space="preserve">DetailsOfSharesHeldByCentralGovernmentOrStateGovernmentSOrPresidentOfIndiaAxis</t>
  </si>
  <si>
    <t xml:space="preserve">Foreign Venture Capital Investors</t>
  </si>
  <si>
    <t xml:space="preserve">Indivisual(aI)</t>
  </si>
  <si>
    <t xml:space="preserve">IndividualShareholdersHoldingNominalShareCapitalUpToRsTwoLakhDomain</t>
  </si>
  <si>
    <t xml:space="preserve">DetailsOfSharesHeldByIndividualShareholdersHoldingNominalShareCapitalUpToRsTwoLakhAxis</t>
  </si>
  <si>
    <t xml:space="preserve">Foreign Portfolio Investors</t>
  </si>
  <si>
    <t xml:space="preserve">Indivisual(aII)</t>
  </si>
  <si>
    <t xml:space="preserve">IndividualShareholdersHoldingNominalShareCapitalInExcessOfRsTwoLakhDomain</t>
  </si>
  <si>
    <t xml:space="preserve">DetailsOfSharesHeldByIndividualShareholdersHoldingNominalShareCapitalInExcessOfRsTwoLakhAxis</t>
  </si>
  <si>
    <t xml:space="preserve">(f)</t>
  </si>
  <si>
    <t xml:space="preserve">NBFC</t>
  </si>
  <si>
    <t xml:space="preserve">NBFCsRegisteredWithRbiDomain</t>
  </si>
  <si>
    <t xml:space="preserve">DetailsOfSharesHeldByNBFCsRegisteredWithRbiAxis</t>
  </si>
  <si>
    <t xml:space="preserve">(g)</t>
  </si>
  <si>
    <t xml:space="preserve">Insurance  Companies</t>
  </si>
  <si>
    <t xml:space="preserve">EmpTrust</t>
  </si>
  <si>
    <t xml:space="preserve">EmployeeTrustsDomain</t>
  </si>
  <si>
    <t xml:space="preserve">DetailsOfSharesHeldByEmployeeTrustsAxis</t>
  </si>
  <si>
    <t xml:space="preserve">(h)</t>
  </si>
  <si>
    <t xml:space="preserve">Provident Funds/ Pension Funds</t>
  </si>
  <si>
    <t xml:space="preserve">OD</t>
  </si>
  <si>
    <t xml:space="preserve">OverseasDepositoriesDomain</t>
  </si>
  <si>
    <t xml:space="preserve">DetailsOfSharesHeldByOverseasDepositoriesAxis</t>
  </si>
  <si>
    <t xml:space="preserve">(i)</t>
  </si>
  <si>
    <t xml:space="preserve">Other_NonInsti</t>
  </si>
  <si>
    <t xml:space="preserve">OtherNonInstitutionsDomain</t>
  </si>
  <si>
    <t xml:space="preserve">DetailsOfSharesHeldByOtherNonInstitutionsAxis</t>
  </si>
  <si>
    <t xml:space="preserve">Sub-Total (B)(1)</t>
  </si>
  <si>
    <t xml:space="preserve">DRHolder</t>
  </si>
  <si>
    <t xml:space="preserve">CustodianOrDRHolderDomain</t>
  </si>
  <si>
    <t xml:space="preserve">DetailsOfSharesHeldByCustodianOrDRHolderAxis</t>
  </si>
  <si>
    <t xml:space="preserve">( 2 )</t>
  </si>
  <si>
    <t xml:space="preserve">Central  Government/  State  Government(s)/ President of India</t>
  </si>
  <si>
    <t xml:space="preserve">EBT</t>
  </si>
  <si>
    <t xml:space="preserve">EmployeeBenefitsTrustsDomain</t>
  </si>
  <si>
    <t xml:space="preserve">DetailsOfSharesHeldByEmployeeBenefitsTrustsAxis</t>
  </si>
  <si>
    <t xml:space="preserve">Sub-Total (B)(2)</t>
  </si>
  <si>
    <t xml:space="preserve">( 3 )</t>
  </si>
  <si>
    <t xml:space="preserve">Non-institutions</t>
  </si>
  <si>
    <t xml:space="preserve">(a(i))</t>
  </si>
  <si>
    <t xml:space="preserve">Individuals -  
i.Individual shareholders holding nominal share capital up to Rs. 2 lakhs. </t>
  </si>
  <si>
    <t xml:space="preserve">(a(ii))</t>
  </si>
  <si>
    <t xml:space="preserve">Individuals -  
ii. Individual shareholders holding nominal share capital in excess of Rs. 2 lakhs.</t>
  </si>
  <si>
    <t xml:space="preserve">NBFCs registered with RBI</t>
  </si>
  <si>
    <t xml:space="preserve">Employee Trusts</t>
  </si>
  <si>
    <t xml:space="preserve">Overseas Depositories (holding DRs) (balancing figure)</t>
  </si>
  <si>
    <t xml:space="preserve">Sub-Total (B)(3)</t>
  </si>
  <si>
    <t xml:space="preserve">Total Public Shareholding (B)=(B)(1)+(B)(2)+(B)(3)</t>
  </si>
  <si>
    <t xml:space="preserve">Details of the shareholders acting as persons in Concert for Public</t>
  </si>
  <si>
    <t xml:space="preserve">Details of Shares which remain unclaimed for Public</t>
  </si>
  <si>
    <t xml:space="preserve">C</t>
  </si>
  <si>
    <t xml:space="preserve">Table IV - Statement showing shareholding pattern of the Non Promoter- Non Public shareholder</t>
  </si>
  <si>
    <t xml:space="preserve">( 1 )</t>
  </si>
  <si>
    <t xml:space="preserve">Custodian/DR  Holder - Name of DR Holders  (If Available)</t>
  </si>
  <si>
    <t xml:space="preserve">Employee Benefit Trust (under SEBI (Share based Employee Benefit) Regulations, 2014)</t>
  </si>
  <si>
    <t xml:space="preserve">Total NonPromoter- Non Public  Shareholding 
(C)= (C)(1)+(C)(2)</t>
  </si>
  <si>
    <t xml:space="preserve">Total ( A+B+C2 )</t>
  </si>
  <si>
    <t xml:space="preserve">Total (A+B+C )</t>
  </si>
  <si>
    <t xml:space="preserve">Promoter</t>
  </si>
  <si>
    <t xml:space="preserve">Promoter Group</t>
  </si>
  <si>
    <t xml:space="preserve">Searial No.</t>
  </si>
  <si>
    <t xml:space="preserve">Name
of the 
Shareholders
     (I)</t>
  </si>
  <si>
    <t xml:space="preserve">PAN 
(II)</t>
  </si>
  <si>
    <t xml:space="preserve">Shareholding , as a % assuming full conversion of convertible securities (as a percentage of diluted share capital)
(XI)= (VII)+(Xi)(a)
As a % of (A+B+C2)</t>
  </si>
  <si>
    <t xml:space="preserve">No of Voting (XIV) Rights</t>
  </si>
  <si>
    <t xml:space="preserve">Class
eg:X</t>
  </si>
  <si>
    <t xml:space="preserve">A1(a)</t>
  </si>
  <si>
    <t xml:space="preserve">ALAY JITENDRA SHAH</t>
  </si>
  <si>
    <t xml:space="preserve">AAGHA1136F</t>
  </si>
  <si>
    <t xml:space="preserve">AGGPS1985A</t>
  </si>
  <si>
    <t xml:space="preserve">SHILPA ALAY SHAH</t>
  </si>
  <si>
    <t xml:space="preserve">AGTPS7583D</t>
  </si>
  <si>
    <t xml:space="preserve">AASHAY ALAY SHAH</t>
  </si>
  <si>
    <t xml:space="preserve">BJSPS5688C</t>
  </si>
  <si>
    <t xml:space="preserve">AATMAN ALAY SHAH</t>
  </si>
  <si>
    <t xml:space="preserve">BJSPS5687P</t>
  </si>
  <si>
    <t xml:space="preserve">JITENDRA CHIMANLAL SHAH</t>
  </si>
  <si>
    <t xml:space="preserve">AGQPS0252E</t>
  </si>
  <si>
    <t xml:space="preserve">Click here to go back</t>
  </si>
  <si>
    <t xml:space="preserve">No. Of Shares Underlying Outstanding convertible securities and warrants
(X)</t>
  </si>
  <si>
    <t xml:space="preserve">Shareholding , as a % assuming full conversion of convertible securities (as a percentage of diluted share capital)
(XI)= (VII)+(X)
As a % of (A+B+C2)</t>
  </si>
  <si>
    <t xml:space="preserve">A1(b)</t>
  </si>
  <si>
    <t xml:space="preserve">Trusts</t>
  </si>
  <si>
    <t xml:space="preserve">HUF</t>
  </si>
  <si>
    <t xml:space="preserve">Societies</t>
  </si>
  <si>
    <t xml:space="preserve">ESOP or ESOS or ESPS</t>
  </si>
  <si>
    <t xml:space="preserve">Employee welfare fund</t>
  </si>
  <si>
    <t xml:space="preserve">A1(c)</t>
  </si>
  <si>
    <t xml:space="preserve">Venture capital funds</t>
  </si>
  <si>
    <t xml:space="preserve">Angel Investors</t>
  </si>
  <si>
    <t xml:space="preserve">Private Equity Fund</t>
  </si>
  <si>
    <t xml:space="preserve">Director or Director's Relatives</t>
  </si>
  <si>
    <t xml:space="preserve">Bodies Corporate</t>
  </si>
  <si>
    <t xml:space="preserve">Partnership Firms</t>
  </si>
  <si>
    <t xml:space="preserve">Person Acting in Concert</t>
  </si>
  <si>
    <t xml:space="preserve">Other</t>
  </si>
  <si>
    <t xml:space="preserve">Category</t>
  </si>
  <si>
    <t xml:space="preserve">No.
of the 
Shareholders
     (I)</t>
  </si>
  <si>
    <t xml:space="preserve">More than 1 percentage of shareholding</t>
  </si>
  <si>
    <t xml:space="preserve">A1(d)</t>
  </si>
  <si>
    <t xml:space="preserve">A2(a)</t>
  </si>
  <si>
    <t xml:space="preserve">Overseas corporate bodies</t>
  </si>
  <si>
    <t xml:space="preserve">A2(c)</t>
  </si>
  <si>
    <t xml:space="preserve">A2(d)</t>
  </si>
  <si>
    <t xml:space="preserve">Click here to go back </t>
  </si>
  <si>
    <t xml:space="preserve">Clearing Member</t>
  </si>
  <si>
    <t xml:space="preserve">Employee Welfare Fund</t>
  </si>
  <si>
    <t xml:space="preserve">Firms</t>
  </si>
  <si>
    <t xml:space="preserve">Overseas Corporate Bodies</t>
  </si>
  <si>
    <t xml:space="preserve">Trust</t>
  </si>
  <si>
    <t xml:space="preserve">Venture Capital Fund</t>
  </si>
  <si>
    <t xml:space="preserve">NRI</t>
  </si>
  <si>
    <t xml:space="preserve">Market Maker</t>
  </si>
  <si>
    <t xml:space="preserve">Clearing Members</t>
  </si>
  <si>
    <t xml:space="preserve">B1(a)</t>
  </si>
  <si>
    <t xml:space="preserve">NSDL or CDSL transit</t>
  </si>
  <si>
    <t xml:space="preserve">Disclosure of shareholder holding more than 1% of total number of shares</t>
  </si>
  <si>
    <t xml:space="preserve">B1(b)</t>
  </si>
  <si>
    <t xml:space="preserve">
Disclosure of shareholder holding more than 1% of total number of shares</t>
  </si>
  <si>
    <t xml:space="preserve">Private equity fund</t>
  </si>
  <si>
    <t xml:space="preserve">B1(c)</t>
  </si>
  <si>
    <t xml:space="preserve">B1(d)</t>
  </si>
  <si>
    <t xml:space="preserve">B1(e)</t>
  </si>
  <si>
    <t xml:space="preserve">HAYYAN ALI MALALLAH AL LAWATI</t>
  </si>
  <si>
    <t xml:space="preserve">APLPL5485Q</t>
  </si>
  <si>
    <t xml:space="preserve">B1(f)</t>
  </si>
  <si>
    <t xml:space="preserve">B1(g)</t>
  </si>
  <si>
    <t xml:space="preserve">No. Of Warrants
(Xi)</t>
  </si>
  <si>
    <t xml:space="preserve">B1(h)</t>
  </si>
  <si>
    <t xml:space="preserve">State industrial development Corporation</t>
  </si>
  <si>
    <t xml:space="preserve">Provident Fund</t>
  </si>
  <si>
    <t xml:space="preserve">Pension Fund</t>
  </si>
  <si>
    <t xml:space="preserve">National Investment Fund</t>
  </si>
  <si>
    <t xml:space="preserve">Insurance Companies</t>
  </si>
  <si>
    <t xml:space="preserve">Category / More than 1 percentage</t>
  </si>
  <si>
    <t xml:space="preserve">No. Of Shares Underlying Outstanding convertible securities and Warrants
(X)</t>
  </si>
  <si>
    <t xml:space="preserve">B1(i)</t>
  </si>
  <si>
    <t xml:space="preserve">B2</t>
  </si>
  <si>
    <t xml:space="preserve">B3(a(i))</t>
  </si>
  <si>
    <t xml:space="preserve">Individuals -  i.Individual shareholders holding nominal share capital up to Rs. 2 lakhs. </t>
  </si>
  <si>
    <t xml:space="preserve">ZZZZZ9999Z</t>
  </si>
  <si>
    <t xml:space="preserve">B3(a(iI))</t>
  </si>
  <si>
    <t xml:space="preserve">Individuals - ii. Individual shareholders holding nominal share capital in excess of Rs. 2 lakhs.</t>
  </si>
  <si>
    <t xml:space="preserve">
Disclosure of shareholder holding more than 1% of total number of shares
</t>
  </si>
  <si>
    <t xml:space="preserve">B3(b)</t>
  </si>
  <si>
    <t xml:space="preserve">B3(c)</t>
  </si>
  <si>
    <t xml:space="preserve">B3(d)</t>
  </si>
  <si>
    <t xml:space="preserve">Employees</t>
  </si>
  <si>
    <t xml:space="preserve">Enemy Property</t>
  </si>
  <si>
    <t xml:space="preserve">FCCB</t>
  </si>
  <si>
    <t xml:space="preserve">Firm</t>
  </si>
  <si>
    <t xml:space="preserve">Foreign Nationals</t>
  </si>
  <si>
    <t xml:space="preserve">Foreign Portfolio Investor (Category - III)</t>
  </si>
  <si>
    <t xml:space="preserve">IEPF</t>
  </si>
  <si>
    <t xml:space="preserve">LLP</t>
  </si>
  <si>
    <t xml:space="preserve">Non-Resident Indian (NRI)</t>
  </si>
  <si>
    <t xml:space="preserve">NSDL or CDSL Transit</t>
  </si>
  <si>
    <t xml:space="preserve">Others</t>
  </si>
  <si>
    <t xml:space="preserve">Unclaimed or Suspense or Escrow Account</t>
  </si>
  <si>
    <t xml:space="preserve">B3(e)</t>
  </si>
  <si>
    <t xml:space="preserve">OBC-37</t>
  </si>
  <si>
    <t xml:space="preserve">NRI-53</t>
  </si>
  <si>
    <t xml:space="preserve">TRUST-1</t>
  </si>
  <si>
    <t xml:space="preserve">HUF-36</t>
  </si>
  <si>
    <t xml:space="preserve">OCB-2</t>
  </si>
  <si>
    <t xml:space="preserve">GDR</t>
  </si>
  <si>
    <t xml:space="preserve">GDS</t>
  </si>
  <si>
    <t xml:space="preserve">ADR</t>
  </si>
  <si>
    <t xml:space="preserve">ADS</t>
  </si>
  <si>
    <t xml:space="preserve">SDR</t>
  </si>
  <si>
    <t xml:space="preserve">Serial No.</t>
  </si>
  <si>
    <t xml:space="preserve">Bank Name</t>
  </si>
  <si>
    <t xml:space="preserve">C1</t>
  </si>
  <si>
    <t xml:space="preserve">C2</t>
  </si>
  <si>
    <t xml:space="preserve">Disclosure of shareholder holding more than 1% of total number of shares
</t>
  </si>
  <si>
    <t xml:space="preserve">Details of Shares which remain unclaimed for Promoter &amp; Promoter Group                    </t>
  </si>
  <si>
    <t xml:space="preserve">072069078067069032084072069082069032073083032077079082069032084072065078032079078069032083072065082069072079076068069082083046032084072069082069070079082069032087069032065082069032078079084032080082079086073068073078071032080065078</t>
  </si>
  <si>
    <t xml:space="preserve">Cick here to go back</t>
  </si>
</sst>
</file>

<file path=xl/styles.xml><?xml version="1.0" encoding="utf-8"?>
<styleSheet xmlns="http://schemas.openxmlformats.org/spreadsheetml/2006/main">
  <numFmts count="10">
    <numFmt numFmtId="164" formatCode="General"/>
    <numFmt numFmtId="165" formatCode="@"/>
    <numFmt numFmtId="166" formatCode="General"/>
    <numFmt numFmtId="167" formatCode="0.00"/>
    <numFmt numFmtId="168" formatCode="0;[RED]0"/>
    <numFmt numFmtId="169" formatCode="0.00;[RED]0.00"/>
    <numFmt numFmtId="170" formatCode="#,##0.00;[RED]#,##0.00"/>
    <numFmt numFmtId="171" formatCode="_ * #,##0.00_ ;_ * \-#,##0.00_ ;_ * \-??_ ;_ @_ "/>
    <numFmt numFmtId="172" formatCode="0"/>
    <numFmt numFmtId="173" formatCode="#,##0.00"/>
  </numFmts>
  <fonts count="38">
    <font>
      <sz val="11"/>
      <color rgb="FF000000"/>
      <name val="Calibri"/>
      <family val="2"/>
    </font>
    <font>
      <sz val="10"/>
      <name val="Arial"/>
      <family val="0"/>
    </font>
    <font>
      <sz val="10"/>
      <name val="Arial"/>
      <family val="0"/>
    </font>
    <font>
      <sz val="10"/>
      <name val="Arial"/>
      <family val="0"/>
    </font>
    <font>
      <u val="single"/>
      <sz val="11"/>
      <color rgb="FF0066CC"/>
      <name val="Calibri"/>
      <family val="2"/>
    </font>
    <font>
      <sz val="8"/>
      <name val="ＭＳ Ｐゴシック"/>
      <family val="3"/>
      <charset val="128"/>
    </font>
    <font>
      <sz val="10"/>
      <name val="Arial"/>
      <family val="2"/>
    </font>
    <font>
      <b val="true"/>
      <sz val="10"/>
      <name val="Arial"/>
      <family val="2"/>
    </font>
    <font>
      <sz val="11"/>
      <name val="Arial"/>
      <family val="2"/>
    </font>
    <font>
      <b val="true"/>
      <sz val="12"/>
      <color rgb="FF000000"/>
      <name val="Times New Roman"/>
      <family val="1"/>
    </font>
    <font>
      <sz val="10"/>
      <name val="Verdana"/>
      <family val="2"/>
    </font>
    <font>
      <sz val="10"/>
      <name val="Times New Roman"/>
      <family val="1"/>
    </font>
    <font>
      <b val="true"/>
      <sz val="12"/>
      <name val="Times New Roman"/>
      <family val="1"/>
    </font>
    <font>
      <sz val="10"/>
      <color rgb="FF000000"/>
      <name val="Verdana"/>
      <family val="2"/>
    </font>
    <font>
      <b val="true"/>
      <sz val="16"/>
      <color rgb="FF333333"/>
      <name val="Calibri"/>
      <family val="2"/>
    </font>
    <font>
      <b val="true"/>
      <sz val="16"/>
      <color rgb="FF000000"/>
      <name val="Calibri"/>
      <family val="2"/>
    </font>
    <font>
      <b val="true"/>
      <sz val="12"/>
      <color rgb="FFFFFFFF"/>
      <name val="Calibri"/>
      <family val="2"/>
    </font>
    <font>
      <b val="true"/>
      <sz val="12"/>
      <color rgb="FF333333"/>
      <name val="Calibri"/>
      <family val="2"/>
    </font>
    <font>
      <b val="true"/>
      <sz val="11"/>
      <color rgb="FF333333"/>
      <name val="Calibri"/>
      <family val="2"/>
    </font>
    <font>
      <b val="true"/>
      <sz val="12"/>
      <color rgb="FF000000"/>
      <name val="Calibri"/>
      <family val="2"/>
    </font>
    <font>
      <b val="true"/>
      <sz val="11"/>
      <color rgb="FF000000"/>
      <name val="Calibri"/>
      <family val="2"/>
    </font>
    <font>
      <b val="true"/>
      <sz val="14"/>
      <color rgb="FF000000"/>
      <name val="Calibri"/>
      <family val="2"/>
    </font>
    <font>
      <b val="true"/>
      <sz val="14"/>
      <color rgb="FFFFFFFF"/>
      <name val="Calibri"/>
      <family val="2"/>
    </font>
    <font>
      <sz val="11"/>
      <color rgb="FFFF6600"/>
      <name val="Calibri"/>
      <family val="2"/>
    </font>
    <font>
      <b val="true"/>
      <sz val="11"/>
      <color rgb="FFFF6600"/>
      <name val="Calibri"/>
      <family val="2"/>
    </font>
    <font>
      <sz val="11"/>
      <color rgb="FF33CCCC"/>
      <name val="Calibri"/>
      <family val="2"/>
    </font>
    <font>
      <b val="true"/>
      <sz val="11"/>
      <color rgb="FF33CCCC"/>
      <name val="Calibri"/>
      <family val="2"/>
    </font>
    <font>
      <sz val="11"/>
      <color rgb="FFFF0000"/>
      <name val="Calibri"/>
      <family val="2"/>
    </font>
    <font>
      <b val="true"/>
      <sz val="11"/>
      <color rgb="FFFF0000"/>
      <name val="Calibri"/>
      <family val="2"/>
    </font>
    <font>
      <sz val="11"/>
      <color rgb="FF800080"/>
      <name val="Calibri"/>
      <family val="2"/>
    </font>
    <font>
      <b val="true"/>
      <sz val="11"/>
      <color rgb="FF800080"/>
      <name val="Calibri"/>
      <family val="2"/>
    </font>
    <font>
      <b val="true"/>
      <u val="single"/>
      <sz val="12"/>
      <color rgb="FFFF0000"/>
      <name val="Calibri"/>
      <family val="2"/>
    </font>
    <font>
      <sz val="11"/>
      <color rgb="FFFFFFFF"/>
      <name val="Calibri"/>
      <family val="2"/>
    </font>
    <font>
      <u val="single"/>
      <sz val="11"/>
      <color rgb="FF000000"/>
      <name val="Calibri"/>
      <family val="2"/>
    </font>
    <font>
      <b val="true"/>
      <u val="single"/>
      <sz val="12"/>
      <color rgb="FF000000"/>
      <name val="Calibri"/>
      <family val="2"/>
    </font>
    <font>
      <b val="true"/>
      <sz val="11"/>
      <color rgb="FFC0C0C0"/>
      <name val="Calibri"/>
      <family val="2"/>
    </font>
    <font>
      <sz val="12"/>
      <color rgb="FF000000"/>
      <name val="Calibri"/>
      <family val="2"/>
    </font>
    <font>
      <b val="true"/>
      <sz val="11"/>
      <color rgb="FF666699"/>
      <name val="Calibri"/>
      <family val="2"/>
    </font>
  </fonts>
  <fills count="9">
    <fill>
      <patternFill patternType="none"/>
    </fill>
    <fill>
      <patternFill patternType="gray125"/>
    </fill>
    <fill>
      <patternFill patternType="solid">
        <fgColor rgb="FF99CCFF"/>
        <bgColor rgb="FFCCCCFF"/>
      </patternFill>
    </fill>
    <fill>
      <patternFill patternType="solid">
        <fgColor rgb="FFFFFFFF"/>
        <bgColor rgb="FFFFFFCC"/>
      </patternFill>
    </fill>
    <fill>
      <patternFill patternType="solid">
        <fgColor rgb="FF33CCCC"/>
        <bgColor rgb="FF00CCFF"/>
      </patternFill>
    </fill>
    <fill>
      <patternFill patternType="solid">
        <fgColor rgb="FFC0C0C0"/>
        <bgColor rgb="FFCCCCFF"/>
      </patternFill>
    </fill>
    <fill>
      <patternFill patternType="solid">
        <fgColor rgb="FFCCFFFF"/>
        <bgColor rgb="FFCCFFFF"/>
      </patternFill>
    </fill>
    <fill>
      <patternFill patternType="solid">
        <fgColor rgb="FF339966"/>
        <bgColor rgb="FF008080"/>
      </patternFill>
    </fill>
    <fill>
      <patternFill patternType="solid">
        <fgColor rgb="FFFFCC00"/>
        <bgColor rgb="FFFFFF00"/>
      </patternFill>
    </fill>
  </fills>
  <borders count="40">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color rgb="FF99CCFF"/>
      </top>
      <bottom style="thin">
        <color rgb="FF99CCFF"/>
      </bottom>
      <diagonal/>
    </border>
    <border diagonalUp="false" diagonalDown="false">
      <left style="thin"/>
      <right style="thin"/>
      <top style="thin">
        <color rgb="FF99CCFF"/>
      </top>
      <bottom style="thin"/>
      <diagonal/>
    </border>
    <border diagonalUp="false" diagonalDown="false">
      <left style="thin"/>
      <right style="thin"/>
      <top style="thin"/>
      <bottom style="thin">
        <color rgb="FF99CCFF"/>
      </bottom>
      <diagonal/>
    </border>
    <border diagonalUp="false" diagonalDown="false">
      <left style="thin"/>
      <right style="thin"/>
      <top style="thin">
        <color rgb="FF99CCFF"/>
      </top>
      <bottom/>
      <diagonal/>
    </border>
    <border diagonalUp="false" diagonalDown="false">
      <left style="thin"/>
      <right style="thin"/>
      <top/>
      <bottom style="thin">
        <color rgb="FF99CCFF"/>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style="thin">
        <color rgb="FF33CCCC"/>
      </bottom>
      <diagonal/>
    </border>
    <border diagonalUp="false" diagonalDown="false">
      <left/>
      <right/>
      <top style="thin"/>
      <bottom style="thin">
        <color rgb="FF33CCCC"/>
      </bottom>
      <diagonal/>
    </border>
    <border diagonalUp="false" diagonalDown="false">
      <left/>
      <right style="thin"/>
      <top style="thin"/>
      <bottom style="thin">
        <color rgb="FF33CCCC"/>
      </bottom>
      <diagonal/>
    </border>
    <border diagonalUp="false" diagonalDown="false">
      <left style="thin"/>
      <right style="thin"/>
      <top style="thin">
        <color rgb="FF33CCCC"/>
      </top>
      <bottom style="thin">
        <color rgb="FF33CCCC"/>
      </bottom>
      <diagonal/>
    </border>
    <border diagonalUp="false" diagonalDown="false">
      <left style="thin"/>
      <right/>
      <top style="thin"/>
      <bottom style="thin">
        <color rgb="FF99CCFF"/>
      </bottom>
      <diagonal/>
    </border>
    <border diagonalUp="false" diagonalDown="false">
      <left/>
      <right style="thin"/>
      <top style="thin">
        <color rgb="FF33CCCC"/>
      </top>
      <bottom style="thin">
        <color rgb="FF33CCCC"/>
      </bottom>
      <diagonal/>
    </border>
    <border diagonalUp="false" diagonalDown="false">
      <left style="thin"/>
      <right style="thin"/>
      <top/>
      <bottom style="thin">
        <color rgb="FF33CCCC"/>
      </bottom>
      <diagonal/>
    </border>
    <border diagonalUp="false" diagonalDown="false">
      <left style="thin"/>
      <right/>
      <top style="thin">
        <color rgb="FF99CCFF"/>
      </top>
      <bottom style="thin">
        <color rgb="FF99CCFF"/>
      </bottom>
      <diagonal/>
    </border>
    <border diagonalUp="false" diagonalDown="false">
      <left style="thin"/>
      <right style="thin"/>
      <top style="thin">
        <color rgb="FF33CCCC"/>
      </top>
      <bottom/>
      <diagonal/>
    </border>
    <border diagonalUp="false" diagonalDown="false">
      <left style="thin"/>
      <right/>
      <top style="thin">
        <color rgb="FF99CCFF"/>
      </top>
      <bottom style="thin"/>
      <diagonal/>
    </border>
    <border diagonalUp="false" diagonalDown="false">
      <left/>
      <right/>
      <top style="thin"/>
      <bottom style="thin"/>
      <diagonal/>
    </border>
    <border diagonalUp="false" diagonalDown="false">
      <left style="thin"/>
      <right/>
      <top style="thin"/>
      <bottom style="thin">
        <color rgb="FF33CCCC"/>
      </bottom>
      <diagonal/>
    </border>
    <border diagonalUp="false" diagonalDown="false">
      <left style="thin"/>
      <right/>
      <top style="thin">
        <color rgb="FF33CCCC"/>
      </top>
      <bottom style="thin">
        <color rgb="FF33CCCC"/>
      </bottom>
      <diagonal/>
    </border>
    <border diagonalUp="false" diagonalDown="false">
      <left style="thin"/>
      <right/>
      <top style="thin">
        <color rgb="FF33CCCC"/>
      </top>
      <bottom style="thin"/>
      <diagonal/>
    </border>
    <border diagonalUp="false" diagonalDown="false">
      <left/>
      <right/>
      <top style="thin">
        <color rgb="FF33CCCC"/>
      </top>
      <bottom style="thin">
        <color rgb="FF33CCCC"/>
      </bottom>
      <diagonal/>
    </border>
    <border diagonalUp="false" diagonalDown="false">
      <left/>
      <right/>
      <top/>
      <bottom style="thin">
        <color rgb="FF33CCCC"/>
      </bottom>
      <diagonal/>
    </border>
    <border diagonalUp="false" diagonalDown="false">
      <left/>
      <right style="thin"/>
      <top/>
      <bottom style="thin">
        <color rgb="FF33CCCC"/>
      </bottom>
      <diagonal/>
    </border>
    <border diagonalUp="false" diagonalDown="false">
      <left style="thin"/>
      <right/>
      <top/>
      <bottom style="thin">
        <color rgb="FF33CCCC"/>
      </bottom>
      <diagonal/>
    </border>
    <border diagonalUp="false" diagonalDown="false">
      <left style="thin"/>
      <right style="thin"/>
      <top style="thin">
        <color rgb="FF33CCCC"/>
      </top>
      <bottom style="thin"/>
      <diagonal/>
    </border>
    <border diagonalUp="false" diagonalDown="false">
      <left/>
      <right/>
      <top style="thin">
        <color rgb="FF33CCCC"/>
      </top>
      <bottom style="thin"/>
      <diagonal/>
    </border>
    <border diagonalUp="false" diagonalDown="false">
      <left/>
      <right style="thin"/>
      <top style="thin">
        <color rgb="FF33CCCC"/>
      </top>
      <bottom style="thin"/>
      <diagonal/>
    </border>
    <border diagonalUp="false" diagonalDown="false">
      <left/>
      <right/>
      <top/>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1" fontId="0"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5" fillId="0" borderId="0" applyFont="true" applyBorder="fals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38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1" applyFont="false" applyBorder="true" applyAlignment="true" applyProtection="true">
      <alignment horizontal="general" vertical="bottom" textRotation="0" wrapText="false" indent="0" shrinkToFit="false"/>
      <protection locked="true" hidden="false"/>
    </xf>
    <xf numFmtId="164" fontId="7" fillId="2" borderId="1" xfId="23" applyFont="true" applyBorder="true" applyAlignment="true" applyProtection="false">
      <alignment horizontal="general" vertical="center" textRotation="0" wrapText="true" indent="0" shrinkToFit="false"/>
      <protection locked="true" hidden="false"/>
    </xf>
    <xf numFmtId="165" fontId="8" fillId="3" borderId="1" xfId="23" applyFont="true" applyBorder="true" applyAlignment="true" applyProtection="false">
      <alignment horizontal="center" vertical="center" textRotation="0" wrapText="true" indent="0" shrinkToFit="false"/>
      <protection locked="true" hidden="false"/>
    </xf>
    <xf numFmtId="164" fontId="4" fillId="0" borderId="1" xfId="20" applyFont="true" applyBorder="true" applyAlignment="true" applyProtection="true">
      <alignment horizontal="general" vertical="center" textRotation="0" wrapText="false" indent="0" shrinkToFit="false"/>
      <protection locked="true" hidden="false"/>
    </xf>
    <xf numFmtId="164" fontId="9" fillId="2" borderId="1" xfId="23" applyFont="true" applyBorder="true" applyAlignment="true" applyProtection="false">
      <alignment horizontal="center" vertical="center" textRotation="0" wrapText="true" indent="0" shrinkToFit="false"/>
      <protection locked="true" hidden="false"/>
    </xf>
    <xf numFmtId="164" fontId="10" fillId="3" borderId="2" xfId="23" applyFont="true" applyBorder="true" applyAlignment="true" applyProtection="false">
      <alignment horizontal="justify" vertical="center" textRotation="0" wrapText="true" indent="0" shrinkToFit="false"/>
      <protection locked="true" hidden="false"/>
    </xf>
    <xf numFmtId="164" fontId="10" fillId="3" borderId="3" xfId="23" applyFont="true" applyBorder="true" applyAlignment="true" applyProtection="false">
      <alignment horizontal="justify" vertical="center" textRotation="0" wrapText="true" indent="0" shrinkToFit="false"/>
      <protection locked="true" hidden="false"/>
    </xf>
    <xf numFmtId="164" fontId="11" fillId="3" borderId="0" xfId="23" applyFont="true" applyBorder="true" applyAlignment="true" applyProtection="false">
      <alignment horizontal="general" vertical="center" textRotation="0" wrapText="true" indent="0" shrinkToFit="false"/>
      <protection locked="true" hidden="false"/>
    </xf>
    <xf numFmtId="164" fontId="4" fillId="3" borderId="0" xfId="21" applyFont="false" applyBorder="true" applyAlignment="true" applyProtection="true">
      <alignment horizontal="general" vertical="center" textRotation="0" wrapText="true" indent="0" shrinkToFit="false"/>
      <protection locked="true" hidden="false"/>
    </xf>
    <xf numFmtId="164" fontId="12" fillId="2" borderId="1" xfId="22" applyFont="true" applyBorder="true" applyAlignment="true" applyProtection="false">
      <alignment horizontal="center" vertical="center" textRotation="0" wrapText="true" indent="0" shrinkToFit="false"/>
      <protection locked="true" hidden="false"/>
    </xf>
    <xf numFmtId="164" fontId="10" fillId="3" borderId="4" xfId="22" applyFont="true" applyBorder="true" applyAlignment="true" applyProtection="false">
      <alignment horizontal="justify" vertical="center" textRotation="0" wrapText="true" indent="0" shrinkToFit="false"/>
      <protection locked="true" hidden="false"/>
    </xf>
    <xf numFmtId="164" fontId="10" fillId="3" borderId="4" xfId="22" applyFont="true" applyBorder="true" applyAlignment="true" applyProtection="false">
      <alignment horizontal="left" vertical="center" textRotation="0" wrapText="true" indent="0" shrinkToFit="false"/>
      <protection locked="true" hidden="false"/>
    </xf>
    <xf numFmtId="164" fontId="10" fillId="3" borderId="4" xfId="22" applyFont="true" applyBorder="true" applyAlignment="true" applyProtection="false">
      <alignment horizontal="justify" vertical="center" textRotation="0" wrapText="false" indent="0" shrinkToFit="false"/>
      <protection locked="true" hidden="false"/>
    </xf>
    <xf numFmtId="164" fontId="10" fillId="3" borderId="3" xfId="22" applyFont="true" applyBorder="true" applyAlignment="true" applyProtection="false">
      <alignment horizontal="justify" vertical="center" textRotation="0" wrapText="true" indent="0" shrinkToFit="false"/>
      <protection locked="true" hidden="false"/>
    </xf>
    <xf numFmtId="164" fontId="12" fillId="2" borderId="1" xfId="22" applyFont="true" applyBorder="true" applyAlignment="true" applyProtection="false">
      <alignment horizontal="center" vertical="center" textRotation="0" wrapText="false" indent="0" shrinkToFit="false"/>
      <protection locked="true" hidden="false"/>
    </xf>
    <xf numFmtId="164" fontId="10" fillId="3" borderId="1" xfId="22" applyFont="true" applyBorder="true" applyAlignment="true" applyProtection="false">
      <alignment horizontal="center" vertical="center" textRotation="0" wrapText="true" indent="0" shrinkToFit="false"/>
      <protection locked="true" hidden="false"/>
    </xf>
    <xf numFmtId="164" fontId="10" fillId="3" borderId="5" xfId="22" applyFont="true" applyBorder="true" applyAlignment="true" applyProtection="false">
      <alignment horizontal="left" vertical="center" textRotation="0" wrapText="false" indent="0" shrinkToFit="false"/>
      <protection locked="true" hidden="false"/>
    </xf>
    <xf numFmtId="164" fontId="4" fillId="3" borderId="6" xfId="20" applyFont="true" applyBorder="true" applyAlignment="true" applyProtection="true">
      <alignment horizontal="general" vertical="center" textRotation="0" wrapText="true" indent="0" shrinkToFit="false"/>
      <protection locked="true" hidden="false"/>
    </xf>
    <xf numFmtId="164" fontId="10" fillId="3" borderId="0" xfId="22" applyFont="true" applyBorder="true" applyAlignment="true" applyProtection="false">
      <alignment horizontal="justify" vertical="center" textRotation="0" wrapText="true" indent="0" shrinkToFit="false"/>
      <protection locked="true" hidden="false"/>
    </xf>
    <xf numFmtId="164" fontId="4" fillId="3" borderId="0" xfId="21" applyFont="false" applyBorder="true" applyAlignment="true" applyProtection="true">
      <alignment horizontal="justify" vertical="center" textRotation="0" wrapText="true" indent="0" shrinkToFit="false"/>
      <protection locked="true" hidden="false"/>
    </xf>
    <xf numFmtId="164" fontId="13" fillId="3" borderId="2" xfId="22" applyFont="true" applyBorder="true" applyAlignment="true" applyProtection="false">
      <alignment horizontal="justify" vertical="top" textRotation="0" wrapText="true" indent="0" shrinkToFit="false"/>
      <protection locked="true" hidden="false"/>
    </xf>
    <xf numFmtId="164" fontId="13" fillId="3" borderId="2" xfId="22" applyFont="true" applyBorder="true" applyAlignment="true" applyProtection="false">
      <alignment horizontal="justify" vertical="center" textRotation="0" wrapText="true" indent="0" shrinkToFit="false"/>
      <protection locked="true" hidden="false"/>
    </xf>
    <xf numFmtId="164" fontId="10" fillId="3" borderId="2" xfId="22" applyFont="true" applyBorder="true" applyAlignment="true" applyProtection="false">
      <alignment horizontal="justify" vertical="center" textRotation="0" wrapText="true" indent="0" shrinkToFit="false"/>
      <protection locked="true" hidden="false"/>
    </xf>
    <xf numFmtId="164" fontId="10" fillId="3" borderId="1" xfId="22" applyFont="true" applyBorder="true" applyAlignment="true" applyProtection="false">
      <alignment horizontal="justify" vertical="center" textRotation="0" wrapText="true" indent="0" shrinkToFit="false"/>
      <protection locked="true" hidden="false"/>
    </xf>
    <xf numFmtId="164" fontId="10" fillId="3" borderId="1" xfId="22" applyFont="true" applyBorder="true" applyAlignment="true" applyProtection="false">
      <alignment horizontal="justify"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14" fillId="4" borderId="1" xfId="0" applyFont="tru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left" vertical="center" textRotation="0" wrapText="false" indent="2" shrinkToFit="false"/>
      <protection locked="true" hidden="false"/>
    </xf>
    <xf numFmtId="165" fontId="0" fillId="3" borderId="7" xfId="0" applyFont="true" applyBorder="true" applyAlignment="true" applyProtection="true">
      <alignment horizontal="center" vertical="center" textRotation="0" wrapText="false" indent="0" shrinkToFit="false"/>
      <protection locked="false" hidden="false"/>
    </xf>
    <xf numFmtId="165" fontId="0" fillId="3" borderId="7" xfId="0" applyFont="false" applyBorder="true" applyAlignment="true" applyProtection="true">
      <alignment horizontal="center" vertical="center" textRotation="0" wrapText="false" indent="0" shrinkToFit="false"/>
      <protection locked="false" hidden="false"/>
    </xf>
    <xf numFmtId="164" fontId="0" fillId="3" borderId="7" xfId="0" applyFont="true" applyBorder="true" applyAlignment="true" applyProtection="true">
      <alignment horizontal="center" vertical="center" textRotation="0" wrapText="false" indent="0" shrinkToFit="false"/>
      <protection locked="false" hidden="false"/>
    </xf>
    <xf numFmtId="164" fontId="0" fillId="5" borderId="0" xfId="0" applyFont="false" applyBorder="false" applyAlignment="false" applyProtection="true">
      <alignment horizontal="general" vertical="bottom" textRotation="0" wrapText="false" indent="0" shrinkToFit="false"/>
      <protection locked="true" hidden="false"/>
    </xf>
    <xf numFmtId="164" fontId="0" fillId="3" borderId="0" xfId="0" applyFont="false" applyBorder="false" applyAlignment="false" applyProtection="true">
      <alignment horizontal="general" vertical="bottom" textRotation="0" wrapText="false" indent="0" shrinkToFit="false"/>
      <protection locked="false" hidden="false"/>
    </xf>
    <xf numFmtId="164" fontId="0" fillId="0" borderId="7" xfId="0" applyFont="true" applyBorder="true" applyAlignment="true" applyProtection="true">
      <alignment horizontal="left" vertical="center" textRotation="0" wrapText="true" indent="2" shrinkToFit="false"/>
      <protection locked="true" hidden="false"/>
    </xf>
    <xf numFmtId="165" fontId="0" fillId="5" borderId="7" xfId="0" applyFont="false" applyBorder="true" applyAlignment="true" applyProtection="true">
      <alignment horizontal="center" vertical="center" textRotation="0" wrapText="false" indent="0" shrinkToFit="false"/>
      <protection locked="true" hidden="false"/>
    </xf>
    <xf numFmtId="164" fontId="0" fillId="3" borderId="0" xfId="0" applyFont="false" applyBorder="false" applyAlignment="false" applyProtection="true">
      <alignment horizontal="general" vertical="bottom" textRotation="0" wrapText="false" indent="0" shrinkToFit="false"/>
      <protection locked="true" hidden="false"/>
    </xf>
    <xf numFmtId="164" fontId="0" fillId="0" borderId="8" xfId="0" applyFont="true" applyBorder="true" applyAlignment="true" applyProtection="true">
      <alignment horizontal="left" vertical="center" textRotation="0" wrapText="true" indent="2" shrinkToFit="false"/>
      <protection locked="true" hidden="false"/>
    </xf>
    <xf numFmtId="166" fontId="0" fillId="3" borderId="8" xfId="0" applyFont="false" applyBorder="true" applyAlignment="true" applyProtection="true">
      <alignment horizontal="center" vertical="center" textRotation="0" wrapText="false" indent="0" shrinkToFit="false"/>
      <protection locked="true" hidden="true"/>
    </xf>
    <xf numFmtId="164" fontId="0" fillId="3" borderId="0" xfId="0" applyFont="false" applyBorder="true" applyAlignment="false" applyProtection="true">
      <alignment horizontal="general" vertical="bottom" textRotation="0" wrapText="false" indent="0" shrinkToFit="false"/>
      <protection locked="true" hidden="false"/>
    </xf>
    <xf numFmtId="164" fontId="15" fillId="3" borderId="0" xfId="0" applyFont="true" applyBorder="true" applyAlignment="true" applyProtection="true">
      <alignment horizontal="center" vertical="bottom" textRotation="0" wrapText="false" indent="0" shrinkToFit="false"/>
      <protection locked="true" hidden="false"/>
    </xf>
    <xf numFmtId="164" fontId="14" fillId="3" borderId="0" xfId="0" applyFont="true" applyBorder="true" applyAlignment="true" applyProtection="true">
      <alignment horizontal="center" vertical="center"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true" applyProtection="true">
      <alignment horizontal="center" vertical="center" textRotation="0" wrapText="false" indent="0" shrinkToFit="false"/>
      <protection locked="true" hidden="false"/>
    </xf>
    <xf numFmtId="164" fontId="0" fillId="3" borderId="0" xfId="0" applyFont="false" applyBorder="true" applyAlignment="true" applyProtection="true">
      <alignment horizontal="left" vertical="center" textRotation="0" wrapText="false" indent="0" shrinkToFit="false"/>
      <protection locked="true" hidden="false"/>
    </xf>
    <xf numFmtId="164" fontId="0" fillId="3" borderId="0" xfId="0" applyFont="false" applyBorder="true" applyAlignment="true" applyProtection="true">
      <alignment horizontal="center" vertical="center" textRotation="0" wrapText="false" indent="0" shrinkToFit="false"/>
      <protection locked="false" hidden="false"/>
    </xf>
    <xf numFmtId="164" fontId="17" fillId="4" borderId="5" xfId="0" applyFont="true" applyBorder="true" applyAlignment="true" applyProtection="true">
      <alignment horizontal="center" vertical="center" textRotation="0" wrapText="true" indent="0" shrinkToFit="false"/>
      <protection locked="true" hidden="false"/>
    </xf>
    <xf numFmtId="164" fontId="17" fillId="4" borderId="5" xfId="0" applyFont="true" applyBorder="true" applyAlignment="true" applyProtection="true">
      <alignment horizontal="center" vertical="center" textRotation="0" wrapText="false" indent="0" shrinkToFit="false"/>
      <protection locked="true" hidden="false"/>
    </xf>
    <xf numFmtId="164" fontId="18" fillId="4" borderId="1" xfId="0" applyFont="true" applyBorder="true" applyAlignment="true" applyProtection="true">
      <alignment horizontal="center" vertical="center" textRotation="0" wrapText="true" indent="0" shrinkToFit="false"/>
      <protection locked="true" hidden="false"/>
    </xf>
    <xf numFmtId="164" fontId="0" fillId="0" borderId="9" xfId="0" applyFont="false" applyBorder="true" applyAlignment="true" applyProtection="true">
      <alignment horizontal="center" vertical="center" textRotation="0" wrapText="false" indent="0" shrinkToFit="false"/>
      <protection locked="true" hidden="false"/>
    </xf>
    <xf numFmtId="164" fontId="0" fillId="0" borderId="9" xfId="0" applyFont="true" applyBorder="true" applyAlignment="true" applyProtection="true">
      <alignment horizontal="left" vertical="center" textRotation="0" wrapText="true" indent="1" shrinkToFit="false"/>
      <protection locked="true" hidden="false"/>
    </xf>
    <xf numFmtId="164" fontId="0" fillId="3" borderId="9" xfId="0" applyFont="true" applyBorder="true" applyAlignment="true" applyProtection="true">
      <alignment horizontal="center" vertical="center" textRotation="0" wrapText="false" indent="0" shrinkToFit="false"/>
      <protection locked="false" hidden="false"/>
    </xf>
    <xf numFmtId="164" fontId="0" fillId="6" borderId="9" xfId="0" applyFont="true" applyBorder="true" applyAlignment="true" applyProtection="true">
      <alignment horizontal="center" vertical="center" textRotation="0" wrapText="false" indent="0" shrinkToFit="false"/>
      <protection locked="true" hidden="false"/>
    </xf>
    <xf numFmtId="164" fontId="0" fillId="0" borderId="7" xfId="0" applyFont="fals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left" vertical="center" textRotation="0" wrapText="true" indent="1" shrinkToFit="false"/>
      <protection locked="true" hidden="false"/>
    </xf>
    <xf numFmtId="164" fontId="0" fillId="6" borderId="7" xfId="0" applyFont="true" applyBorder="true" applyAlignment="true" applyProtection="true">
      <alignment horizontal="center" vertical="center" textRotation="0" wrapText="false" indent="0" shrinkToFit="false"/>
      <protection locked="true" hidden="false"/>
    </xf>
    <xf numFmtId="164" fontId="0" fillId="6" borderId="10" xfId="0" applyFont="true" applyBorder="true" applyAlignment="true" applyProtection="true">
      <alignment horizontal="center" vertical="center" textRotation="0" wrapText="false" indent="0" shrinkToFit="false"/>
      <protection locked="true" hidden="false"/>
    </xf>
    <xf numFmtId="164" fontId="0" fillId="0" borderId="10" xfId="0" applyFont="false" applyBorder="true" applyAlignment="true" applyProtection="true">
      <alignment horizontal="center" vertical="center" textRotation="0" wrapText="false" indent="0" shrinkToFit="false"/>
      <protection locked="true" hidden="false"/>
    </xf>
    <xf numFmtId="164" fontId="0" fillId="0" borderId="10" xfId="0" applyFont="true" applyBorder="true" applyAlignment="true" applyProtection="true">
      <alignment horizontal="left" vertical="center" textRotation="0" wrapText="true" indent="1" shrinkToFit="false"/>
      <protection locked="true" hidden="false"/>
    </xf>
    <xf numFmtId="164" fontId="0" fillId="3" borderId="11" xfId="0" applyFont="true" applyBorder="true" applyAlignment="true" applyProtection="true">
      <alignment horizontal="center" vertical="center" textRotation="0" wrapText="false" indent="0" shrinkToFit="false"/>
      <protection locked="false" hidden="false"/>
    </xf>
    <xf numFmtId="164" fontId="0" fillId="6" borderId="11" xfId="0" applyFont="true" applyBorder="true" applyAlignment="true" applyProtection="true">
      <alignment horizontal="center" vertical="center" textRotation="0" wrapText="false" indent="0" shrinkToFit="false"/>
      <protection locked="true" hidden="false"/>
    </xf>
    <xf numFmtId="164" fontId="0" fillId="5" borderId="5" xfId="0" applyFont="false" applyBorder="true" applyAlignment="false" applyProtection="true">
      <alignment horizontal="general" vertical="bottom" textRotation="0" wrapText="false" indent="0" shrinkToFit="false"/>
      <protection locked="true" hidden="false"/>
    </xf>
    <xf numFmtId="164" fontId="0" fillId="5" borderId="6" xfId="0" applyFont="false" applyBorder="true" applyAlignment="false" applyProtection="true">
      <alignment horizontal="general" vertical="bottom" textRotation="0" wrapText="false" indent="0" shrinkToFit="false"/>
      <protection locked="true" hidden="false"/>
    </xf>
    <xf numFmtId="164" fontId="0" fillId="0" borderId="8" xfId="0" applyFont="false" applyBorder="true" applyAlignment="true" applyProtection="true">
      <alignment horizontal="center" vertical="center" textRotation="0" wrapText="false" indent="0" shrinkToFit="false"/>
      <protection locked="true" hidden="false"/>
    </xf>
    <xf numFmtId="164" fontId="0" fillId="0" borderId="8" xfId="0" applyFont="true" applyBorder="true" applyAlignment="true" applyProtection="true">
      <alignment horizontal="left" vertical="center" textRotation="0" wrapText="true" indent="1" shrinkToFit="false"/>
      <protection locked="true" hidden="false"/>
    </xf>
    <xf numFmtId="164" fontId="0" fillId="3" borderId="8" xfId="0" applyFont="true" applyBorder="true" applyAlignment="true" applyProtection="true">
      <alignment horizontal="center" vertical="center" textRotation="0" wrapText="false" indent="0" shrinkToFit="false"/>
      <protection locked="false" hidden="false"/>
    </xf>
    <xf numFmtId="164" fontId="0" fillId="6" borderId="8" xfId="0" applyFont="true" applyBorder="true" applyAlignment="true" applyProtection="true">
      <alignment horizontal="center" vertical="center"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19" fillId="4" borderId="1" xfId="0" applyFont="true" applyBorder="true" applyAlignment="true" applyProtection="false">
      <alignment horizontal="left" vertical="center" textRotation="0" wrapText="true" indent="0" shrinkToFit="false"/>
      <protection locked="true" hidden="false"/>
    </xf>
    <xf numFmtId="164" fontId="19" fillId="6" borderId="1" xfId="0" applyFont="true" applyBorder="true" applyAlignment="true" applyProtection="false">
      <alignment horizontal="left" vertical="center" textRotation="0" wrapText="true" indent="0" shrinkToFit="false"/>
      <protection locked="true" hidden="false"/>
    </xf>
    <xf numFmtId="164" fontId="0" fillId="5" borderId="1" xfId="0" applyFont="true" applyBorder="true" applyAlignment="true" applyProtection="false">
      <alignment horizontal="center" vertical="center" textRotation="0" wrapText="true" indent="0" shrinkToFit="false"/>
      <protection locked="true" hidden="false"/>
    </xf>
    <xf numFmtId="164" fontId="0" fillId="5" borderId="1" xfId="0" applyFont="true" applyBorder="true" applyAlignment="true" applyProtection="false">
      <alignment horizontal="center" vertical="center" textRotation="0" wrapText="false" indent="0" shrinkToFit="false"/>
      <protection locked="true" hidden="false"/>
    </xf>
    <xf numFmtId="167" fontId="0" fillId="5"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8" fontId="0" fillId="6" borderId="1" xfId="0" applyFont="false" applyBorder="true" applyAlignment="false" applyProtection="true">
      <alignment horizontal="general" vertical="bottom" textRotation="0" wrapText="false" indent="0" shrinkToFit="false"/>
      <protection locked="true" hidden="true"/>
    </xf>
    <xf numFmtId="169" fontId="0" fillId="6" borderId="1" xfId="0" applyFont="false" applyBorder="true" applyAlignment="false" applyProtection="true">
      <alignment horizontal="general" vertical="bottom" textRotation="0" wrapText="false" indent="0" shrinkToFit="false"/>
      <protection locked="true" hidden="true"/>
    </xf>
    <xf numFmtId="170" fontId="0" fillId="6" borderId="1" xfId="0" applyFont="false" applyBorder="true" applyAlignment="false" applyProtection="true">
      <alignment horizontal="general" vertical="bottom" textRotation="0" wrapText="false" indent="0" shrinkToFit="false"/>
      <protection locked="true" hidden="true"/>
    </xf>
    <xf numFmtId="167" fontId="0" fillId="6" borderId="1" xfId="0" applyFont="false" applyBorder="true" applyAlignment="false" applyProtection="true">
      <alignment horizontal="general" vertical="bottom" textRotation="0" wrapText="false" indent="0" shrinkToFit="false"/>
      <protection locked="true" hidden="true"/>
    </xf>
    <xf numFmtId="164" fontId="0" fillId="0" borderId="1" xfId="0" applyFont="true" applyBorder="true" applyAlignment="false" applyProtection="false">
      <alignment horizontal="general" vertical="bottom" textRotation="0" wrapText="false" indent="0" shrinkToFit="false"/>
      <protection locked="true" hidden="false"/>
    </xf>
    <xf numFmtId="167" fontId="0" fillId="6" borderId="1" xfId="15" applyFont="true" applyBorder="true" applyAlignment="true" applyProtection="true">
      <alignment horizontal="general" vertical="bottom" textRotation="0" wrapText="false" indent="0" shrinkToFit="false"/>
      <protection locked="true" hidden="true"/>
    </xf>
    <xf numFmtId="171" fontId="0" fillId="5" borderId="12" xfId="15" applyFont="true" applyBorder="true" applyAlignment="true" applyProtection="true">
      <alignment horizontal="right" vertical="bottom" textRotation="0" wrapText="false" indent="0" shrinkToFit="false"/>
      <protection locked="true" hidden="true"/>
    </xf>
    <xf numFmtId="171" fontId="0" fillId="5" borderId="13" xfId="15" applyFont="true" applyBorder="true" applyAlignment="true" applyProtection="true">
      <alignment horizontal="right" vertical="bottom" textRotation="0" wrapText="false" indent="0" shrinkToFit="false"/>
      <protection locked="true" hidden="true"/>
    </xf>
    <xf numFmtId="171" fontId="0" fillId="5" borderId="2" xfId="15" applyFont="true" applyBorder="true" applyAlignment="true" applyProtection="true">
      <alignment horizontal="right" vertical="bottom" textRotation="0" wrapText="false" indent="0" shrinkToFit="false"/>
      <protection locked="true" hidden="true"/>
    </xf>
    <xf numFmtId="171" fontId="0" fillId="5" borderId="14" xfId="15" applyFont="true" applyBorder="true" applyAlignment="true" applyProtection="true">
      <alignment horizontal="right" vertical="bottom" textRotation="0" wrapText="false" indent="0" shrinkToFit="false"/>
      <protection locked="true" hidden="true"/>
    </xf>
    <xf numFmtId="171" fontId="0" fillId="5" borderId="15" xfId="15" applyFont="true" applyBorder="true" applyAlignment="true" applyProtection="true">
      <alignment horizontal="right" vertical="bottom" textRotation="0" wrapText="false" indent="0" shrinkToFit="false"/>
      <protection locked="true" hidden="true"/>
    </xf>
    <xf numFmtId="164" fontId="20" fillId="0" borderId="1" xfId="0" applyFont="true" applyBorder="true" applyAlignment="true" applyProtection="false">
      <alignment horizontal="left" vertical="bottom" textRotation="0" wrapText="true" indent="2" shrinkToFit="false"/>
      <protection locked="true" hidden="false"/>
    </xf>
    <xf numFmtId="171" fontId="0" fillId="5" borderId="3" xfId="15" applyFont="true" applyBorder="true" applyAlignment="true" applyProtection="true">
      <alignment horizontal="right" vertical="bottom" textRotation="0" wrapText="false" indent="0" shrinkToFit="false"/>
      <protection locked="true" hidden="true"/>
    </xf>
    <xf numFmtId="171" fontId="0" fillId="5" borderId="16" xfId="15" applyFont="true" applyBorder="true" applyAlignment="true" applyProtection="true">
      <alignment horizontal="right" vertical="bottom" textRotation="0" wrapText="false" indent="0" shrinkToFit="false"/>
      <protection locked="true" hidden="true"/>
    </xf>
    <xf numFmtId="171" fontId="0" fillId="5" borderId="17" xfId="15" applyFont="true" applyBorder="true" applyAlignment="true" applyProtection="true">
      <alignment horizontal="right" vertical="bottom" textRotation="0" wrapText="false" indent="0" shrinkToFit="false"/>
      <protection locked="true" hidden="true"/>
    </xf>
    <xf numFmtId="164" fontId="21" fillId="0" borderId="1" xfId="0" applyFont="true" applyBorder="true" applyAlignment="false" applyProtection="false">
      <alignment horizontal="general" vertical="bottom" textRotation="0" wrapText="false" indent="0" shrinkToFit="false"/>
      <protection locked="true" hidden="false"/>
    </xf>
    <xf numFmtId="164" fontId="21" fillId="0" borderId="1" xfId="0" applyFont="true" applyBorder="true" applyAlignment="true" applyProtection="false">
      <alignment horizontal="right" vertical="bottom" textRotation="0" wrapText="true" indent="0" shrinkToFit="false"/>
      <protection locked="true" hidden="false"/>
    </xf>
    <xf numFmtId="168" fontId="20" fillId="6" borderId="1" xfId="0" applyFont="true" applyBorder="true" applyAlignment="false" applyProtection="true">
      <alignment horizontal="general" vertical="bottom" textRotation="0" wrapText="false" indent="0" shrinkToFit="false"/>
      <protection locked="true" hidden="true"/>
    </xf>
    <xf numFmtId="169" fontId="20" fillId="6" borderId="1" xfId="0" applyFont="true" applyBorder="true" applyAlignment="false" applyProtection="true">
      <alignment horizontal="general" vertical="bottom" textRotation="0" wrapText="false" indent="0" shrinkToFit="false"/>
      <protection locked="true" hidden="true"/>
    </xf>
    <xf numFmtId="167" fontId="20" fillId="6" borderId="1" xfId="0" applyFont="true" applyBorder="true" applyAlignment="false" applyProtection="true">
      <alignment horizontal="general" vertical="bottom" textRotation="0" wrapText="false" indent="0" shrinkToFit="false"/>
      <protection locked="true" hidden="true"/>
    </xf>
    <xf numFmtId="164" fontId="22" fillId="7" borderId="0" xfId="0" applyFont="true" applyBorder="false" applyAlignment="true" applyProtection="false">
      <alignment horizontal="center" vertical="center" textRotation="0" wrapText="false" indent="0" shrinkToFit="false"/>
      <protection locked="true" hidden="false"/>
    </xf>
    <xf numFmtId="164" fontId="22" fillId="7" borderId="0" xfId="0" applyFont="true" applyBorder="false" applyAlignment="true" applyProtection="false">
      <alignment horizontal="general"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15" applyFont="true" applyBorder="true" applyAlignment="true" applyProtection="true">
      <alignment horizontal="general" vertical="bottom" textRotation="0" wrapText="false" indent="0" shrinkToFit="false"/>
      <protection locked="true" hidden="false"/>
    </xf>
    <xf numFmtId="172" fontId="0" fillId="5" borderId="1" xfId="0" applyFont="true" applyBorder="true" applyAlignment="true" applyProtection="false">
      <alignment horizontal="center" vertical="center" textRotation="0" wrapText="true" indent="0" shrinkToFit="false"/>
      <protection locked="true" hidden="false"/>
    </xf>
    <xf numFmtId="167" fontId="0" fillId="5" borderId="1" xfId="15" applyFont="true" applyBorder="true" applyAlignment="true" applyProtection="true">
      <alignment horizontal="center" vertical="center" textRotation="0" wrapText="true" indent="0" shrinkToFit="false"/>
      <protection locked="true" hidden="false"/>
    </xf>
    <xf numFmtId="165" fontId="19" fillId="4" borderId="2" xfId="0" applyFont="true" applyBorder="true" applyAlignment="true" applyProtection="false">
      <alignment horizontal="center" vertical="center" textRotation="0" wrapText="false" indent="0" shrinkToFit="false"/>
      <protection locked="true" hidden="false"/>
    </xf>
    <xf numFmtId="164" fontId="19" fillId="4" borderId="2" xfId="0" applyFont="true" applyBorder="true" applyAlignment="true" applyProtection="false">
      <alignment horizontal="left" vertical="center" textRotation="0" wrapText="true" indent="2" shrinkToFit="false"/>
      <protection locked="true" hidden="false"/>
    </xf>
    <xf numFmtId="172" fontId="19" fillId="4" borderId="2" xfId="0" applyFont="true" applyBorder="true" applyAlignment="true" applyProtection="false">
      <alignment horizontal="center" vertical="center" textRotation="0" wrapText="false" indent="0" shrinkToFit="false"/>
      <protection locked="true" hidden="false"/>
    </xf>
    <xf numFmtId="165" fontId="20" fillId="0" borderId="18" xfId="0" applyFont="true" applyBorder="true" applyAlignment="true" applyProtection="false">
      <alignment horizontal="center" vertical="center" textRotation="0" wrapText="false" indent="0" shrinkToFit="false"/>
      <protection locked="true" hidden="false"/>
    </xf>
    <xf numFmtId="164" fontId="20" fillId="8" borderId="12" xfId="0" applyFont="true" applyBorder="true" applyAlignment="true" applyProtection="false">
      <alignment horizontal="general" vertical="center" textRotation="0" wrapText="false" indent="0" shrinkToFit="false"/>
      <protection locked="true" hidden="false"/>
    </xf>
    <xf numFmtId="164" fontId="20" fillId="8" borderId="19" xfId="0" applyFont="true" applyBorder="true" applyAlignment="true" applyProtection="false">
      <alignment horizontal="general" vertical="center" textRotation="0" wrapText="false" indent="0" shrinkToFit="false"/>
      <protection locked="true" hidden="false"/>
    </xf>
    <xf numFmtId="172" fontId="20" fillId="8" borderId="19" xfId="0" applyFont="true" applyBorder="true" applyAlignment="true" applyProtection="false">
      <alignment horizontal="general" vertical="center" textRotation="0" wrapText="false" indent="0" shrinkToFit="false"/>
      <protection locked="true" hidden="false"/>
    </xf>
    <xf numFmtId="167" fontId="20" fillId="8" borderId="19" xfId="15" applyFont="true" applyBorder="true" applyAlignment="true" applyProtection="true">
      <alignment horizontal="general" vertical="center" textRotation="0" wrapText="false" indent="0" shrinkToFit="false"/>
      <protection locked="true" hidden="false"/>
    </xf>
    <xf numFmtId="167" fontId="20" fillId="8" borderId="19" xfId="0" applyFont="true" applyBorder="true" applyAlignment="true" applyProtection="false">
      <alignment horizontal="general" vertical="center" textRotation="0" wrapText="false" indent="0" shrinkToFit="false"/>
      <protection locked="true" hidden="false"/>
    </xf>
    <xf numFmtId="172" fontId="20" fillId="8" borderId="20" xfId="0" applyFont="true" applyBorder="true" applyAlignment="true" applyProtection="false">
      <alignment horizontal="general" vertical="center" textRotation="0" wrapText="false" indent="0" shrinkToFit="false"/>
      <protection locked="true" hidden="false"/>
    </xf>
    <xf numFmtId="165" fontId="0" fillId="0" borderId="21" xfId="0" applyFont="true" applyBorder="true" applyAlignment="true" applyProtection="false">
      <alignment horizontal="center" vertical="center" textRotation="0" wrapText="false" indent="0" shrinkToFit="false"/>
      <protection locked="true" hidden="false"/>
    </xf>
    <xf numFmtId="164" fontId="4" fillId="0" borderId="22" xfId="20" applyFont="true" applyBorder="true" applyAlignment="true" applyProtection="true">
      <alignment horizontal="left" vertical="center" textRotation="0" wrapText="false" indent="1" shrinkToFit="false"/>
      <protection locked="true" hidden="false"/>
    </xf>
    <xf numFmtId="164" fontId="4" fillId="0" borderId="23" xfId="20" applyFont="false" applyBorder="true" applyAlignment="true" applyProtection="true">
      <alignment horizontal="general" vertical="center" textRotation="0" wrapText="false" indent="0" shrinkToFit="false"/>
      <protection locked="true" hidden="false"/>
    </xf>
    <xf numFmtId="172" fontId="0" fillId="6" borderId="24" xfId="0" applyFont="false" applyBorder="true" applyAlignment="true" applyProtection="true">
      <alignment horizontal="right" vertical="center" textRotation="0" wrapText="false" indent="0" shrinkToFit="false"/>
      <protection locked="true" hidden="true"/>
    </xf>
    <xf numFmtId="172" fontId="0" fillId="6" borderId="21" xfId="0" applyFont="false" applyBorder="true" applyAlignment="false" applyProtection="true">
      <alignment horizontal="general" vertical="bottom" textRotation="0" wrapText="false" indent="0" shrinkToFit="false"/>
      <protection locked="true" hidden="true"/>
    </xf>
    <xf numFmtId="168" fontId="0" fillId="6" borderId="21" xfId="0" applyFont="false" applyBorder="true" applyAlignment="false" applyProtection="true">
      <alignment horizontal="general" vertical="bottom" textRotation="0" wrapText="false" indent="0" shrinkToFit="false"/>
      <protection locked="true" hidden="true"/>
    </xf>
    <xf numFmtId="169" fontId="0" fillId="6" borderId="21" xfId="15" applyFont="true" applyBorder="true" applyAlignment="true" applyProtection="true">
      <alignment horizontal="general" vertical="bottom" textRotation="0" wrapText="false" indent="0" shrinkToFit="false"/>
      <protection locked="true" hidden="true"/>
    </xf>
    <xf numFmtId="167" fontId="0" fillId="6" borderId="21" xfId="15" applyFont="true" applyBorder="true" applyAlignment="true" applyProtection="true">
      <alignment horizontal="general" vertical="bottom" textRotation="0" wrapText="false" indent="0" shrinkToFit="false"/>
      <protection locked="true" hidden="true"/>
    </xf>
    <xf numFmtId="169" fontId="0" fillId="6" borderId="21" xfId="0" applyFont="false" applyBorder="true" applyAlignment="false" applyProtection="true">
      <alignment horizontal="general" vertical="bottom" textRotation="0" wrapText="false" indent="0" shrinkToFit="false"/>
      <protection locked="true" hidden="true"/>
    </xf>
    <xf numFmtId="172" fontId="0" fillId="6" borderId="21" xfId="15" applyFont="true" applyBorder="true" applyAlignment="true" applyProtection="true">
      <alignment horizontal="general" vertical="bottom" textRotation="0" wrapText="false" indent="0" shrinkToFit="false"/>
      <protection locked="true" hidden="true"/>
    </xf>
    <xf numFmtId="169" fontId="0" fillId="6" borderId="21" xfId="0" applyFont="fals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false" applyProtection="false">
      <alignment horizontal="general" vertical="bottom" textRotation="0" wrapText="false" indent="0" shrinkToFit="false"/>
      <protection locked="true" hidden="false"/>
    </xf>
    <xf numFmtId="164" fontId="0" fillId="0" borderId="21" xfId="0" applyFont="true" applyBorder="true" applyAlignment="true" applyProtection="false">
      <alignment horizontal="center" vertical="center" textRotation="0" wrapText="false" indent="0" shrinkToFit="false"/>
      <protection locked="true" hidden="false"/>
    </xf>
    <xf numFmtId="164" fontId="4" fillId="0" borderId="25" xfId="20" applyFont="true" applyBorder="true" applyAlignment="true" applyProtection="true">
      <alignment horizontal="left" vertical="center" textRotation="0" wrapText="false" indent="1" shrinkToFit="false"/>
      <protection locked="true" hidden="false"/>
    </xf>
    <xf numFmtId="167" fontId="0" fillId="6" borderId="21" xfId="15" applyFont="true" applyBorder="true" applyAlignment="true" applyProtection="true">
      <alignment horizontal="general" vertical="bottom" textRotation="0" wrapText="false" indent="0" shrinkToFit="false"/>
      <protection locked="false" hidden="false"/>
    </xf>
    <xf numFmtId="172" fontId="0" fillId="6" borderId="21" xfId="0" applyFont="false" applyBorder="true" applyAlignment="true" applyProtection="true">
      <alignment horizontal="right" vertical="center" textRotation="0" wrapText="false" indent="0" shrinkToFit="false"/>
      <protection locked="true" hidden="true"/>
    </xf>
    <xf numFmtId="166" fontId="0" fillId="6" borderId="21" xfId="0" applyFont="false" applyBorder="true" applyAlignment="false" applyProtection="true">
      <alignment horizontal="general" vertical="bottom" textRotation="0" wrapText="false" indent="0" shrinkToFit="false"/>
      <protection locked="true" hidden="true"/>
    </xf>
    <xf numFmtId="165" fontId="0" fillId="0" borderId="26" xfId="0" applyFont="true" applyBorder="true" applyAlignment="true" applyProtection="false">
      <alignment horizontal="center" vertical="center" textRotation="0" wrapText="false" indent="0" shrinkToFit="false"/>
      <protection locked="true" hidden="false"/>
    </xf>
    <xf numFmtId="164" fontId="4" fillId="0" borderId="27" xfId="20" applyFont="true" applyBorder="true" applyAlignment="true" applyProtection="true">
      <alignment horizontal="left" vertical="center" textRotation="0" wrapText="false" indent="1" shrinkToFit="false"/>
      <protection locked="true" hidden="false"/>
    </xf>
    <xf numFmtId="172" fontId="0" fillId="6" borderId="26" xfId="0" applyFont="false" applyBorder="true" applyAlignment="false" applyProtection="true">
      <alignment horizontal="general" vertical="bottom" textRotation="0" wrapText="false" indent="0" shrinkToFit="false"/>
      <protection locked="true" hidden="true"/>
    </xf>
    <xf numFmtId="168" fontId="0" fillId="6" borderId="26" xfId="0" applyFont="false" applyBorder="true" applyAlignment="false" applyProtection="true">
      <alignment horizontal="general" vertical="bottom" textRotation="0" wrapText="false" indent="0" shrinkToFit="false"/>
      <protection locked="true" hidden="true"/>
    </xf>
    <xf numFmtId="169" fontId="0" fillId="6" borderId="26" xfId="15" applyFont="true" applyBorder="true" applyAlignment="true" applyProtection="true">
      <alignment horizontal="general" vertical="bottom" textRotation="0" wrapText="false" indent="0" shrinkToFit="false"/>
      <protection locked="true" hidden="true"/>
    </xf>
    <xf numFmtId="169" fontId="0" fillId="6" borderId="26" xfId="0" applyFont="false" applyBorder="true" applyAlignment="false" applyProtection="true">
      <alignment horizontal="general" vertical="bottom" textRotation="0" wrapText="false" indent="0" shrinkToFit="false"/>
      <protection locked="true" hidden="true"/>
    </xf>
    <xf numFmtId="169" fontId="0" fillId="6" borderId="26" xfId="0" applyFont="false" applyBorder="true" applyAlignment="true" applyProtection="true">
      <alignment horizontal="right" vertical="bottom" textRotation="0" wrapText="false" indent="0" shrinkToFit="false"/>
      <protection locked="true" hidden="true"/>
    </xf>
    <xf numFmtId="164" fontId="20" fillId="5" borderId="1" xfId="0" applyFont="true" applyBorder="true" applyAlignment="true" applyProtection="false">
      <alignment horizontal="right" vertical="bottom" textRotation="0" wrapText="false" indent="0" shrinkToFit="false"/>
      <protection locked="true" hidden="false"/>
    </xf>
    <xf numFmtId="172" fontId="0" fillId="6" borderId="1" xfId="0" applyFont="false" applyBorder="true" applyAlignment="false" applyProtection="true">
      <alignment horizontal="general" vertical="bottom" textRotation="0" wrapText="false" indent="0" shrinkToFit="false"/>
      <protection locked="true" hidden="true"/>
    </xf>
    <xf numFmtId="166" fontId="0" fillId="6" borderId="1" xfId="0" applyFont="false" applyBorder="true" applyAlignment="false" applyProtection="true">
      <alignment horizontal="general" vertical="bottom" textRotation="0" wrapText="false" indent="0" shrinkToFit="false"/>
      <protection locked="true" hidden="true"/>
    </xf>
    <xf numFmtId="169" fontId="0" fillId="6" borderId="1" xfId="15" applyFont="true" applyBorder="true" applyAlignment="true" applyProtection="true">
      <alignment horizontal="general" vertical="bottom" textRotation="0" wrapText="false" indent="0" shrinkToFit="false"/>
      <protection locked="true" hidden="true"/>
    </xf>
    <xf numFmtId="169" fontId="0" fillId="6" borderId="1" xfId="0" applyFont="false" applyBorder="true" applyAlignment="true" applyProtection="true">
      <alignment horizontal="right" vertical="bottom" textRotation="0" wrapText="false" indent="0" shrinkToFit="false"/>
      <protection locked="true" hidden="true"/>
    </xf>
    <xf numFmtId="165" fontId="20" fillId="0" borderId="24" xfId="0" applyFont="true" applyBorder="true" applyAlignment="true" applyProtection="false">
      <alignment horizontal="center" vertical="center" textRotation="0" wrapText="false" indent="0" shrinkToFit="false"/>
      <protection locked="true" hidden="false"/>
    </xf>
    <xf numFmtId="164" fontId="20" fillId="8" borderId="5" xfId="0" applyFont="true" applyBorder="true" applyAlignment="true" applyProtection="false">
      <alignment horizontal="general" vertical="center" textRotation="0" wrapText="false" indent="0" shrinkToFit="false"/>
      <protection locked="true" hidden="false"/>
    </xf>
    <xf numFmtId="164" fontId="20" fillId="8" borderId="28" xfId="0" applyFont="true" applyBorder="true" applyAlignment="true" applyProtection="false">
      <alignment horizontal="general" vertical="center" textRotation="0" wrapText="false" indent="0" shrinkToFit="false"/>
      <protection locked="true" hidden="false"/>
    </xf>
    <xf numFmtId="172" fontId="20" fillId="8" borderId="28" xfId="0" applyFont="true" applyBorder="true" applyAlignment="true" applyProtection="false">
      <alignment horizontal="general" vertical="center" textRotation="0" wrapText="false" indent="0" shrinkToFit="false"/>
      <protection locked="true" hidden="false"/>
    </xf>
    <xf numFmtId="167" fontId="20" fillId="8" borderId="28" xfId="15" applyFont="true" applyBorder="true" applyAlignment="true" applyProtection="true">
      <alignment horizontal="general" vertical="center" textRotation="0" wrapText="false" indent="0" shrinkToFit="false"/>
      <protection locked="true" hidden="false"/>
    </xf>
    <xf numFmtId="167" fontId="20" fillId="8" borderId="28" xfId="0" applyFont="true" applyBorder="true" applyAlignment="true" applyProtection="false">
      <alignment horizontal="general" vertical="center" textRotation="0" wrapText="false" indent="0" shrinkToFit="false"/>
      <protection locked="true" hidden="false"/>
    </xf>
    <xf numFmtId="172" fontId="20" fillId="8" borderId="6" xfId="0" applyFont="true" applyBorder="true" applyAlignment="true" applyProtection="false">
      <alignment horizontal="general" vertical="center" textRotation="0" wrapText="false" indent="0" shrinkToFit="false"/>
      <protection locked="true" hidden="false"/>
    </xf>
    <xf numFmtId="164" fontId="4" fillId="0" borderId="29" xfId="20" applyFont="true" applyBorder="true" applyAlignment="true" applyProtection="true">
      <alignment horizontal="left" vertical="center" textRotation="0" wrapText="true" indent="1" shrinkToFit="false"/>
      <protection locked="true" hidden="false"/>
    </xf>
    <xf numFmtId="166" fontId="0" fillId="6" borderId="24" xfId="0" applyFont="false" applyBorder="true" applyAlignment="true" applyProtection="true">
      <alignment horizontal="right" vertical="center" textRotation="0" wrapText="false" indent="0" shrinkToFit="false"/>
      <protection locked="true" hidden="true"/>
    </xf>
    <xf numFmtId="169" fontId="0" fillId="6" borderId="24" xfId="15" applyFont="true" applyBorder="true" applyAlignment="true" applyProtection="true">
      <alignment horizontal="general" vertical="bottom" textRotation="0" wrapText="false" indent="0" shrinkToFit="false"/>
      <protection locked="true" hidden="true"/>
    </xf>
    <xf numFmtId="169" fontId="0" fillId="6" borderId="24" xfId="15" applyFont="true" applyBorder="true" applyAlignment="true" applyProtection="true">
      <alignment horizontal="right" vertical="center" textRotation="0" wrapText="false" indent="0" shrinkToFit="false"/>
      <protection locked="true" hidden="true"/>
    </xf>
    <xf numFmtId="169" fontId="0" fillId="6" borderId="24" xfId="0" applyFont="false" applyBorder="true" applyAlignment="false" applyProtection="true">
      <alignment horizontal="general" vertical="bottom" textRotation="0" wrapText="false" indent="0" shrinkToFit="false"/>
      <protection locked="true" hidden="true"/>
    </xf>
    <xf numFmtId="169" fontId="0" fillId="6" borderId="24" xfId="0" applyFont="false" applyBorder="true" applyAlignment="true" applyProtection="true">
      <alignment horizontal="right" vertical="bottom" textRotation="0" wrapText="false" indent="0" shrinkToFit="false"/>
      <protection locked="true" hidden="true"/>
    </xf>
    <xf numFmtId="164" fontId="4" fillId="0" borderId="30" xfId="20" applyFont="true" applyBorder="true" applyAlignment="true" applyProtection="true">
      <alignment horizontal="left" vertical="center" textRotation="0" wrapText="false" indent="1" shrinkToFit="false"/>
      <protection locked="true" hidden="false"/>
    </xf>
    <xf numFmtId="166" fontId="0" fillId="6" borderId="21" xfId="0" applyFont="false" applyBorder="true" applyAlignment="true" applyProtection="true">
      <alignment horizontal="right" vertical="center" textRotation="0" wrapText="false" indent="0" shrinkToFit="false"/>
      <protection locked="true" hidden="true"/>
    </xf>
    <xf numFmtId="169" fontId="0" fillId="6" borderId="21" xfId="15" applyFont="true" applyBorder="true" applyAlignment="true" applyProtection="true">
      <alignment horizontal="right" vertical="center" textRotation="0" wrapText="false" indent="0" shrinkToFit="false"/>
      <protection locked="true" hidden="true"/>
    </xf>
    <xf numFmtId="164" fontId="0" fillId="0" borderId="26" xfId="0" applyFont="true" applyBorder="true" applyAlignment="true" applyProtection="false">
      <alignment horizontal="center" vertical="center" textRotation="0" wrapText="false" indent="0" shrinkToFit="false"/>
      <protection locked="true" hidden="false"/>
    </xf>
    <xf numFmtId="164" fontId="4" fillId="0" borderId="31" xfId="20" applyFont="true" applyBorder="true" applyAlignment="true" applyProtection="true">
      <alignment horizontal="left" vertical="center" textRotation="0" wrapText="false" indent="1" shrinkToFit="false"/>
      <protection locked="true" hidden="false"/>
    </xf>
    <xf numFmtId="172" fontId="0" fillId="6" borderId="26" xfId="0" applyFont="false" applyBorder="true" applyAlignment="true" applyProtection="true">
      <alignment horizontal="right" vertical="center" textRotation="0" wrapText="false" indent="0" shrinkToFit="false"/>
      <protection locked="true" hidden="true"/>
    </xf>
    <xf numFmtId="166" fontId="0" fillId="6" borderId="26" xfId="0" applyFont="false" applyBorder="true" applyAlignment="true" applyProtection="true">
      <alignment horizontal="right" vertical="center" textRotation="0" wrapText="false" indent="0" shrinkToFit="false"/>
      <protection locked="true" hidden="true"/>
    </xf>
    <xf numFmtId="169" fontId="0" fillId="6" borderId="26" xfId="15" applyFont="true" applyBorder="true" applyAlignment="true" applyProtection="true">
      <alignment horizontal="right" vertical="center" textRotation="0" wrapText="false" indent="0" shrinkToFit="false"/>
      <protection locked="true" hidden="true"/>
    </xf>
    <xf numFmtId="164" fontId="20" fillId="5" borderId="1" xfId="0" applyFont="true" applyBorder="true" applyAlignment="true" applyProtection="false">
      <alignment horizontal="right" vertical="bottom" textRotation="0" wrapText="true" indent="0" shrinkToFit="false"/>
      <protection locked="true" hidden="false"/>
    </xf>
    <xf numFmtId="164" fontId="0" fillId="0" borderId="24" xfId="0" applyFont="false" applyBorder="true" applyAlignment="false" applyProtection="false">
      <alignment horizontal="general" vertical="bottom" textRotation="0" wrapText="false" indent="0" shrinkToFit="false"/>
      <protection locked="true" hidden="false"/>
    </xf>
    <xf numFmtId="164" fontId="4" fillId="0" borderId="0" xfId="20" applyFont="true" applyBorder="true" applyAlignment="true" applyProtection="true">
      <alignment horizontal="left" vertical="center" textRotation="0" wrapText="false" indent="1" shrinkToFit="false"/>
      <protection locked="true" hidden="false"/>
    </xf>
    <xf numFmtId="165" fontId="19" fillId="4" borderId="21" xfId="0" applyFont="true" applyBorder="true" applyAlignment="true" applyProtection="false">
      <alignment horizontal="center" vertical="center" textRotation="0" wrapText="false" indent="0" shrinkToFit="false"/>
      <protection locked="true" hidden="false"/>
    </xf>
    <xf numFmtId="164" fontId="19" fillId="4" borderId="30" xfId="0" applyFont="true" applyBorder="true" applyAlignment="true" applyProtection="false">
      <alignment horizontal="general" vertical="center" textRotation="0" wrapText="true" indent="0" shrinkToFit="false"/>
      <protection locked="true" hidden="false"/>
    </xf>
    <xf numFmtId="164" fontId="19" fillId="4" borderId="32" xfId="0" applyFont="true" applyBorder="true" applyAlignment="true" applyProtection="false">
      <alignment horizontal="general" vertical="center" textRotation="0" wrapText="true" indent="0" shrinkToFit="false"/>
      <protection locked="true" hidden="false"/>
    </xf>
    <xf numFmtId="172" fontId="31" fillId="4" borderId="32" xfId="0" applyFont="true" applyBorder="true" applyAlignment="true" applyProtection="false">
      <alignment horizontal="general" vertical="center" textRotation="0" wrapText="false" indent="0" shrinkToFit="false"/>
      <protection locked="true" hidden="false"/>
    </xf>
    <xf numFmtId="172" fontId="19" fillId="4" borderId="32" xfId="0" applyFont="true" applyBorder="true" applyAlignment="true" applyProtection="false">
      <alignment horizontal="general" vertical="center" textRotation="0" wrapText="true" indent="0" shrinkToFit="false"/>
      <protection locked="true" hidden="false"/>
    </xf>
    <xf numFmtId="172" fontId="19" fillId="4" borderId="23" xfId="0" applyFont="true" applyBorder="true" applyAlignment="true" applyProtection="false">
      <alignment horizontal="center" vertical="center" textRotation="0" wrapText="false" indent="0" shrinkToFit="false"/>
      <protection locked="true" hidden="false"/>
    </xf>
    <xf numFmtId="165" fontId="20" fillId="0" borderId="21" xfId="0" applyFont="true" applyBorder="true" applyAlignment="true" applyProtection="false">
      <alignment horizontal="center" vertical="center" textRotation="0" wrapText="false" indent="0" shrinkToFit="false"/>
      <protection locked="true" hidden="false"/>
    </xf>
    <xf numFmtId="164" fontId="20" fillId="8" borderId="26" xfId="0" applyFont="true" applyBorder="true" applyAlignment="true" applyProtection="false">
      <alignment horizontal="left" vertical="center" textRotation="0" wrapText="false" indent="0" shrinkToFit="false"/>
      <protection locked="true" hidden="false"/>
    </xf>
    <xf numFmtId="164" fontId="4" fillId="0" borderId="29" xfId="20" applyFont="true" applyBorder="true" applyAlignment="true" applyProtection="true">
      <alignment horizontal="left" vertical="center" textRotation="0" wrapText="false" indent="1" shrinkToFit="false"/>
      <protection locked="true" hidden="false"/>
    </xf>
    <xf numFmtId="172" fontId="0" fillId="3" borderId="21" xfId="0" applyFont="false" applyBorder="true" applyAlignment="true" applyProtection="true">
      <alignment horizontal="right" vertical="bottom" textRotation="0" wrapText="false" indent="0" shrinkToFit="false"/>
      <protection locked="false" hidden="false"/>
    </xf>
    <xf numFmtId="168" fontId="0" fillId="3" borderId="21" xfId="0" applyFont="false" applyBorder="true" applyAlignment="true" applyProtection="true">
      <alignment horizontal="right" vertical="bottom" textRotation="0" wrapText="false" indent="0" shrinkToFit="false"/>
      <protection locked="false" hidden="false"/>
    </xf>
    <xf numFmtId="168" fontId="0" fillId="6" borderId="21" xfId="0" applyFont="false" applyBorder="true" applyAlignment="true" applyProtection="true">
      <alignment horizontal="right" vertical="center" textRotation="0" wrapText="false" indent="0" shrinkToFit="false"/>
      <protection locked="true" hidden="true"/>
    </xf>
    <xf numFmtId="169" fontId="0" fillId="6" borderId="21" xfId="15" applyFont="true" applyBorder="true" applyAlignment="true" applyProtection="true">
      <alignment horizontal="general" vertical="bottom" textRotation="0" wrapText="false" indent="0" shrinkToFit="false"/>
      <protection locked="true" hidden="false"/>
    </xf>
    <xf numFmtId="168" fontId="0" fillId="3" borderId="21" xfId="0" applyFont="false" applyBorder="true" applyAlignment="true" applyProtection="true">
      <alignment horizontal="right" vertical="bottom" textRotation="0" wrapText="false" indent="0" shrinkToFit="false"/>
      <protection locked="false" hidden="true"/>
    </xf>
    <xf numFmtId="169" fontId="0" fillId="6" borderId="21" xfId="0" applyFont="false" applyBorder="true" applyAlignment="false" applyProtection="false">
      <alignment horizontal="general" vertical="bottom" textRotation="0" wrapText="false" indent="0" shrinkToFit="false"/>
      <protection locked="true" hidden="false"/>
    </xf>
    <xf numFmtId="172" fontId="0" fillId="5" borderId="21" xfId="0" applyFont="false" applyBorder="true" applyAlignment="true" applyProtection="true">
      <alignment horizontal="center" vertical="center" textRotation="0" wrapText="false" indent="0" shrinkToFit="false"/>
      <protection locked="true" hidden="true"/>
    </xf>
    <xf numFmtId="169" fontId="0" fillId="6" borderId="26" xfId="15" applyFont="true" applyBorder="true" applyAlignment="true" applyProtection="true">
      <alignment horizontal="general" vertical="bottom" textRotation="0" wrapText="false" indent="0" shrinkToFit="false"/>
      <protection locked="true" hidden="false"/>
    </xf>
    <xf numFmtId="169" fontId="0" fillId="6" borderId="26" xfId="0" applyFont="false" applyBorder="true" applyAlignment="false" applyProtection="false">
      <alignment horizontal="general" vertical="bottom" textRotation="0" wrapText="false" indent="0" shrinkToFit="false"/>
      <protection locked="true" hidden="false"/>
    </xf>
    <xf numFmtId="169" fontId="0" fillId="6" borderId="1" xfId="15" applyFont="true" applyBorder="true" applyAlignment="true" applyProtection="true">
      <alignment horizontal="general" vertical="bottom" textRotation="0" wrapText="false" indent="0" shrinkToFit="false"/>
      <protection locked="true" hidden="false"/>
    </xf>
    <xf numFmtId="169" fontId="0" fillId="6" borderId="1" xfId="0" applyFont="false" applyBorder="true" applyAlignment="false" applyProtection="false">
      <alignment horizontal="general" vertical="bottom" textRotation="0" wrapText="false" indent="0" shrinkToFit="false"/>
      <protection locked="true" hidden="false"/>
    </xf>
    <xf numFmtId="169" fontId="0" fillId="6" borderId="1" xfId="0" applyFont="false" applyBorder="true" applyAlignment="true" applyProtection="true">
      <alignment horizontal="right" vertical="center" textRotation="0" wrapText="false" indent="0" shrinkToFit="false"/>
      <protection locked="true" hidden="true"/>
    </xf>
    <xf numFmtId="165" fontId="20" fillId="0" borderId="4" xfId="0" applyFont="true" applyBorder="true" applyAlignment="true" applyProtection="false">
      <alignment horizontal="center" vertical="center" textRotation="0" wrapText="false" indent="0" shrinkToFit="false"/>
      <protection locked="true" hidden="false"/>
    </xf>
    <xf numFmtId="164" fontId="4" fillId="0" borderId="0" xfId="20" applyFont="true" applyBorder="true" applyAlignment="true" applyProtection="true">
      <alignment horizontal="left" vertical="center" textRotation="0" wrapText="true" indent="1" shrinkToFit="false"/>
      <protection locked="true" hidden="false"/>
    </xf>
    <xf numFmtId="164" fontId="4" fillId="8" borderId="6" xfId="20" applyFont="false" applyBorder="true" applyAlignment="true" applyProtection="true">
      <alignment horizontal="left" vertical="center" textRotation="0" wrapText="true" indent="1" shrinkToFit="false"/>
      <protection locked="true" hidden="false"/>
    </xf>
    <xf numFmtId="172" fontId="0" fillId="6" borderId="4" xfId="0" applyFont="false" applyBorder="true" applyAlignment="true" applyProtection="true">
      <alignment horizontal="right" vertical="bottom" textRotation="0" wrapText="false" indent="0" shrinkToFit="false"/>
      <protection locked="true" hidden="true"/>
    </xf>
    <xf numFmtId="169" fontId="0" fillId="6" borderId="4" xfId="15" applyFont="true" applyBorder="true" applyAlignment="true" applyProtection="true">
      <alignment horizontal="general" vertical="bottom" textRotation="0" wrapText="false" indent="0" shrinkToFit="false"/>
      <protection locked="true" hidden="false"/>
    </xf>
    <xf numFmtId="172" fontId="0" fillId="6" borderId="4" xfId="0" applyFont="false" applyBorder="true" applyAlignment="true" applyProtection="true">
      <alignment horizontal="right" vertical="center" textRotation="0" wrapText="false" indent="0" shrinkToFit="false"/>
      <protection locked="true" hidden="true"/>
    </xf>
    <xf numFmtId="166" fontId="0" fillId="6" borderId="4" xfId="0" applyFont="false" applyBorder="true" applyAlignment="true" applyProtection="true">
      <alignment horizontal="right" vertical="center" textRotation="0" wrapText="false" indent="0" shrinkToFit="false"/>
      <protection locked="true" hidden="true"/>
    </xf>
    <xf numFmtId="169" fontId="0" fillId="6" borderId="4" xfId="0" applyFont="false" applyBorder="true" applyAlignment="false" applyProtection="false">
      <alignment horizontal="general" vertical="bottom" textRotation="0" wrapText="false" indent="0" shrinkToFit="false"/>
      <protection locked="true" hidden="false"/>
    </xf>
    <xf numFmtId="169" fontId="0" fillId="6" borderId="4" xfId="0" applyFont="false" applyBorder="true" applyAlignment="true" applyProtection="true">
      <alignment horizontal="right" vertical="bottom" textRotation="0" wrapText="false" indent="0" shrinkToFit="false"/>
      <protection locked="true" hidden="true"/>
    </xf>
    <xf numFmtId="172" fontId="0" fillId="6" borderId="1" xfId="0" applyFont="false" applyBorder="true" applyAlignment="false" applyProtection="false">
      <alignment horizontal="general" vertical="bottom" textRotation="0" wrapText="false" indent="0" shrinkToFit="false"/>
      <protection locked="true" hidden="false"/>
    </xf>
    <xf numFmtId="166" fontId="0" fillId="6" borderId="1" xfId="0" applyFont="false" applyBorder="true" applyAlignment="false" applyProtection="false">
      <alignment horizontal="general" vertical="bottom" textRotation="0" wrapText="false" indent="0" shrinkToFit="false"/>
      <protection locked="true" hidden="false"/>
    </xf>
    <xf numFmtId="167" fontId="0" fillId="6" borderId="1" xfId="0" applyFont="false" applyBorder="true" applyAlignment="false" applyProtection="false">
      <alignment horizontal="general" vertical="bottom" textRotation="0" wrapText="false" indent="0" shrinkToFit="false"/>
      <protection locked="true" hidden="false"/>
    </xf>
    <xf numFmtId="169" fontId="0" fillId="6" borderId="1" xfId="15" applyFont="true" applyBorder="true" applyAlignment="true" applyProtection="true">
      <alignment horizontal="right" vertical="center" textRotation="0" wrapText="false" indent="0" shrinkToFit="false"/>
      <protection locked="true" hidden="true"/>
    </xf>
    <xf numFmtId="164" fontId="20" fillId="8" borderId="14" xfId="0" applyFont="true" applyBorder="true" applyAlignment="true" applyProtection="false">
      <alignment horizontal="general" vertical="center" textRotation="0" wrapText="false" indent="0" shrinkToFit="false"/>
      <protection locked="true" hidden="false"/>
    </xf>
    <xf numFmtId="164" fontId="20" fillId="8" borderId="33" xfId="0" applyFont="true" applyBorder="true" applyAlignment="true" applyProtection="false">
      <alignment horizontal="general" vertical="center" textRotation="0" wrapText="false" indent="0" shrinkToFit="false"/>
      <protection locked="true" hidden="false"/>
    </xf>
    <xf numFmtId="172" fontId="20" fillId="8" borderId="33" xfId="0" applyFont="true" applyBorder="true" applyAlignment="true" applyProtection="false">
      <alignment horizontal="general" vertical="center" textRotation="0" wrapText="false" indent="0" shrinkToFit="false"/>
      <protection locked="true" hidden="false"/>
    </xf>
    <xf numFmtId="167" fontId="20" fillId="8" borderId="33" xfId="15" applyFont="true" applyBorder="true" applyAlignment="true" applyProtection="true">
      <alignment horizontal="general" vertical="center" textRotation="0" wrapText="false" indent="0" shrinkToFit="false"/>
      <protection locked="true" hidden="false"/>
    </xf>
    <xf numFmtId="167" fontId="20" fillId="8" borderId="33" xfId="0" applyFont="true" applyBorder="true" applyAlignment="true" applyProtection="false">
      <alignment horizontal="general" vertical="center" textRotation="0" wrapText="false" indent="0" shrinkToFit="false"/>
      <protection locked="true" hidden="false"/>
    </xf>
    <xf numFmtId="164" fontId="20" fillId="8" borderId="34" xfId="0" applyFont="true" applyBorder="true" applyAlignment="true" applyProtection="false">
      <alignment horizontal="general" vertical="center" textRotation="0" wrapText="false" indent="0" shrinkToFit="false"/>
      <protection locked="true" hidden="false"/>
    </xf>
    <xf numFmtId="172" fontId="20" fillId="8" borderId="24" xfId="0" applyFont="true" applyBorder="true" applyAlignment="true" applyProtection="false">
      <alignment horizontal="general" vertical="center" textRotation="0" wrapText="false" indent="0" shrinkToFit="false"/>
      <protection locked="true" hidden="false"/>
    </xf>
    <xf numFmtId="164" fontId="0" fillId="3" borderId="21" xfId="0" applyFont="true" applyBorder="true" applyAlignment="true" applyProtection="false">
      <alignment horizontal="general" vertical="bottom" textRotation="0" wrapText="false" indent="0" shrinkToFit="false"/>
      <protection locked="true" hidden="false"/>
    </xf>
    <xf numFmtId="172" fontId="0" fillId="6" borderId="21" xfId="0" applyFont="false" applyBorder="true" applyAlignment="true" applyProtection="true">
      <alignment horizontal="right" vertical="bottom" textRotation="0" wrapText="false" indent="0" shrinkToFit="false"/>
      <protection locked="true" hidden="true"/>
    </xf>
    <xf numFmtId="169" fontId="0" fillId="6" borderId="21" xfId="15" applyFont="true" applyBorder="true" applyAlignment="true" applyProtection="true">
      <alignment horizontal="right" vertical="bottom" textRotation="0" wrapText="false" indent="0" shrinkToFit="false"/>
      <protection locked="true" hidden="true"/>
    </xf>
    <xf numFmtId="169" fontId="0" fillId="6" borderId="21" xfId="0" applyFont="false" applyBorder="true" applyAlignment="true" applyProtection="false">
      <alignment horizontal="general" vertical="bottom" textRotation="0" wrapText="false" indent="0" shrinkToFit="false"/>
      <protection locked="true" hidden="false"/>
    </xf>
    <xf numFmtId="164" fontId="4" fillId="0" borderId="30" xfId="20" applyFont="true" applyBorder="true" applyAlignment="true" applyProtection="true">
      <alignment horizontal="left" vertical="bottom" textRotation="0" wrapText="true" indent="1" shrinkToFit="false"/>
      <protection locked="true" hidden="false"/>
    </xf>
    <xf numFmtId="166" fontId="0" fillId="6" borderId="21" xfId="0" applyFont="false" applyBorder="true" applyAlignment="true" applyProtection="true">
      <alignment horizontal="right" vertical="bottom" textRotation="0" wrapText="false" indent="0" shrinkToFit="false"/>
      <protection locked="true" hidden="true"/>
    </xf>
    <xf numFmtId="164" fontId="4" fillId="0" borderId="30" xfId="20" applyFont="true" applyBorder="true" applyAlignment="true" applyProtection="true">
      <alignment horizontal="left" vertical="center" textRotation="0" wrapText="true" indent="1" shrinkToFit="false"/>
      <protection locked="true" hidden="false"/>
    </xf>
    <xf numFmtId="164" fontId="0" fillId="3" borderId="26" xfId="0" applyFont="true" applyBorder="true" applyAlignment="true" applyProtection="false">
      <alignment horizontal="general" vertical="bottom" textRotation="0" wrapText="false" indent="0" shrinkToFit="false"/>
      <protection locked="true" hidden="false"/>
    </xf>
    <xf numFmtId="172" fontId="0" fillId="6" borderId="26" xfId="0" applyFont="false" applyBorder="true" applyAlignment="true" applyProtection="true">
      <alignment horizontal="right" vertical="bottom" textRotation="0" wrapText="false" indent="0" shrinkToFit="false"/>
      <protection locked="true" hidden="true"/>
    </xf>
    <xf numFmtId="169" fontId="0" fillId="6" borderId="26" xfId="15" applyFont="true" applyBorder="true" applyAlignment="true" applyProtection="true">
      <alignment horizontal="right" vertical="bottom" textRotation="0" wrapText="false" indent="0" shrinkToFit="false"/>
      <protection locked="true" hidden="true"/>
    </xf>
    <xf numFmtId="169" fontId="0" fillId="6" borderId="26" xfId="0" applyFont="false" applyBorder="true" applyAlignment="true" applyProtection="false">
      <alignment horizontal="general" vertical="bottom" textRotation="0" wrapText="false" indent="0" shrinkToFit="false"/>
      <protection locked="true" hidden="false"/>
    </xf>
    <xf numFmtId="172" fontId="0" fillId="6" borderId="1" xfId="0" applyFont="false" applyBorder="true" applyAlignment="true" applyProtection="true">
      <alignment horizontal="general" vertical="bottom" textRotation="0" wrapText="false" indent="0" shrinkToFit="false"/>
      <protection locked="true" hidden="true"/>
    </xf>
    <xf numFmtId="166" fontId="0" fillId="6" borderId="1" xfId="0" applyFont="false" applyBorder="true" applyAlignment="true" applyProtection="true">
      <alignment horizontal="general" vertical="bottom" textRotation="0" wrapText="false" indent="0" shrinkToFit="false"/>
      <protection locked="true" hidden="true"/>
    </xf>
    <xf numFmtId="172" fontId="0" fillId="6" borderId="1" xfId="0" applyFont="false" applyBorder="true" applyAlignment="true" applyProtection="true">
      <alignment horizontal="right" vertical="bottom" textRotation="0" wrapText="false" indent="0" shrinkToFit="false"/>
      <protection locked="true" hidden="true"/>
    </xf>
    <xf numFmtId="167" fontId="0" fillId="6" borderId="1" xfId="0" applyFont="false" applyBorder="true" applyAlignment="true" applyProtection="true">
      <alignment horizontal="general" vertical="bottom" textRotation="0" wrapText="false" indent="0" shrinkToFit="false"/>
      <protection locked="true" hidden="true"/>
    </xf>
    <xf numFmtId="169" fontId="0" fillId="6" borderId="1" xfId="15" applyFont="true" applyBorder="true" applyAlignment="true" applyProtection="true">
      <alignment horizontal="right" vertical="bottom" textRotation="0" wrapText="false" indent="0" shrinkToFit="false"/>
      <protection locked="true" hidden="true"/>
    </xf>
    <xf numFmtId="169" fontId="0" fillId="6" borderId="1" xfId="0" applyFont="false" applyBorder="true" applyAlignment="true" applyProtection="false">
      <alignment horizontal="general" vertical="bottom" textRotation="0" wrapText="false" indent="0" shrinkToFit="false"/>
      <protection locked="true" hidden="false"/>
    </xf>
    <xf numFmtId="164" fontId="20" fillId="3" borderId="35" xfId="0" applyFont="true" applyBorder="true" applyAlignment="true" applyProtection="false">
      <alignment horizontal="general" vertical="bottom" textRotation="0" wrapText="true" indent="0" shrinkToFit="false"/>
      <protection locked="true" hidden="false"/>
    </xf>
    <xf numFmtId="164" fontId="4" fillId="0" borderId="33" xfId="20" applyFont="true" applyBorder="true" applyAlignment="true" applyProtection="true">
      <alignment horizontal="left" vertical="center" textRotation="0" wrapText="false" indent="1" shrinkToFit="false"/>
      <protection locked="true" hidden="false"/>
    </xf>
    <xf numFmtId="164" fontId="0" fillId="0" borderId="33" xfId="0" applyFont="false" applyBorder="true" applyAlignment="false" applyProtection="false">
      <alignment horizontal="general" vertical="bottom" textRotation="0" wrapText="false" indent="0" shrinkToFit="false"/>
      <protection locked="true" hidden="false"/>
    </xf>
    <xf numFmtId="172" fontId="0" fillId="0" borderId="33" xfId="0" applyFont="false" applyBorder="true" applyAlignment="false" applyProtection="false">
      <alignment horizontal="general" vertical="bottom" textRotation="0" wrapText="false" indent="0" shrinkToFit="false"/>
      <protection locked="true" hidden="false"/>
    </xf>
    <xf numFmtId="172" fontId="0" fillId="0" borderId="20" xfId="0" applyFont="false" applyBorder="true" applyAlignment="false" applyProtection="false">
      <alignment horizontal="general" vertical="bottom" textRotation="0" wrapText="false" indent="0" shrinkToFit="false"/>
      <protection locked="true" hidden="false"/>
    </xf>
    <xf numFmtId="164" fontId="20" fillId="3" borderId="30" xfId="0" applyFont="true" applyBorder="true" applyAlignment="true" applyProtection="false">
      <alignment horizontal="general" vertical="bottom" textRotation="0" wrapText="true" indent="0" shrinkToFit="false"/>
      <protection locked="true" hidden="false"/>
    </xf>
    <xf numFmtId="172" fontId="0" fillId="0" borderId="34" xfId="0" applyFont="false" applyBorder="true" applyAlignment="false" applyProtection="false">
      <alignment horizontal="general" vertical="bottom" textRotation="0" wrapText="false" indent="0" shrinkToFit="false"/>
      <protection locked="true" hidden="false"/>
    </xf>
    <xf numFmtId="164" fontId="19" fillId="4" borderId="21" xfId="0" applyFont="true" applyBorder="true" applyAlignment="true" applyProtection="false">
      <alignment horizontal="left" vertical="center" textRotation="0" wrapText="true" indent="0" shrinkToFit="false"/>
      <protection locked="true" hidden="false"/>
    </xf>
    <xf numFmtId="165" fontId="20" fillId="0" borderId="21" xfId="0" applyFont="true" applyBorder="true" applyAlignment="false" applyProtection="false">
      <alignment horizontal="general" vertical="bottom" textRotation="0" wrapText="false" indent="0" shrinkToFit="false"/>
      <protection locked="true" hidden="false"/>
    </xf>
    <xf numFmtId="164" fontId="4" fillId="8" borderId="0" xfId="20" applyFont="true" applyBorder="true" applyAlignment="true" applyProtection="true">
      <alignment horizontal="left" vertical="center" textRotation="0" wrapText="true" indent="1" shrinkToFit="false"/>
      <protection locked="true" hidden="false"/>
    </xf>
    <xf numFmtId="169" fontId="0" fillId="5" borderId="21" xfId="15" applyFont="true" applyBorder="true" applyAlignment="true" applyProtection="true">
      <alignment horizontal="right" vertical="bottom" textRotation="0" wrapText="false" indent="0" shrinkToFit="false"/>
      <protection locked="true" hidden="true"/>
    </xf>
    <xf numFmtId="171" fontId="0" fillId="5" borderId="21" xfId="15" applyFont="true" applyBorder="true" applyAlignment="true" applyProtection="true">
      <alignment horizontal="right" vertical="bottom" textRotation="0" wrapText="false" indent="0" shrinkToFit="false"/>
      <protection locked="true" hidden="true"/>
    </xf>
    <xf numFmtId="164" fontId="0" fillId="5" borderId="21" xfId="0" applyFont="false" applyBorder="true" applyAlignment="true" applyProtection="true">
      <alignment horizontal="right" vertical="bottom" textRotation="0" wrapText="false" indent="0" shrinkToFit="false"/>
      <protection locked="true" hidden="true"/>
    </xf>
    <xf numFmtId="169" fontId="0" fillId="6" borderId="21" xfId="15" applyFont="true" applyBorder="true" applyAlignment="true" applyProtection="true">
      <alignment horizontal="right" vertical="bottom" textRotation="0" wrapText="false" indent="0" shrinkToFit="false"/>
      <protection locked="true" hidden="false"/>
    </xf>
    <xf numFmtId="169" fontId="0" fillId="6" borderId="21" xfId="0" applyFont="false" applyBorder="true" applyAlignment="true" applyProtection="false">
      <alignment horizontal="right" vertical="bottom" textRotation="0" wrapText="false" indent="0" shrinkToFit="false"/>
      <protection locked="true" hidden="false"/>
    </xf>
    <xf numFmtId="164" fontId="20" fillId="5" borderId="21" xfId="0" applyFont="true" applyBorder="true" applyAlignment="true" applyProtection="false">
      <alignment horizontal="right" vertical="bottom" textRotation="0" wrapText="true" indent="0" shrinkToFit="false"/>
      <protection locked="true" hidden="false"/>
    </xf>
    <xf numFmtId="167" fontId="20" fillId="6" borderId="21" xfId="0" applyFont="true" applyBorder="true" applyAlignment="true" applyProtection="true">
      <alignment horizontal="right" vertical="bottom" textRotation="0" wrapText="false" indent="0" shrinkToFit="false"/>
      <protection locked="true" hidden="true"/>
    </xf>
    <xf numFmtId="172" fontId="20" fillId="6" borderId="21" xfId="0" applyFont="true" applyBorder="true" applyAlignment="true" applyProtection="true">
      <alignment horizontal="right" vertical="bottom" textRotation="0" wrapText="false" indent="0" shrinkToFit="false"/>
      <protection locked="true" hidden="true"/>
    </xf>
    <xf numFmtId="164" fontId="20" fillId="5" borderId="21" xfId="0" applyFont="true" applyBorder="true" applyAlignment="true" applyProtection="false">
      <alignment horizontal="right" vertical="bottom" textRotation="0" wrapText="false" indent="0" shrinkToFit="false"/>
      <protection locked="true" hidden="false"/>
    </xf>
    <xf numFmtId="167" fontId="0" fillId="6" borderId="21" xfId="0" applyFont="false" applyBorder="true" applyAlignment="true" applyProtection="true">
      <alignment horizontal="right" vertical="bottom" textRotation="0" wrapText="false" indent="0" shrinkToFit="false"/>
      <protection locked="true" hidden="true"/>
    </xf>
    <xf numFmtId="171" fontId="0" fillId="6" borderId="21" xfId="15" applyFont="true" applyBorder="true" applyAlignment="true" applyProtection="true">
      <alignment horizontal="right" vertical="bottom" textRotation="0" wrapText="false" indent="0" shrinkToFit="false"/>
      <protection locked="true" hidden="true"/>
    </xf>
    <xf numFmtId="164" fontId="19" fillId="5" borderId="36" xfId="0" applyFont="true" applyBorder="true" applyAlignment="true" applyProtection="false">
      <alignment horizontal="right" vertical="center" textRotation="0" wrapText="false" indent="2" shrinkToFit="false"/>
      <protection locked="true" hidden="false"/>
    </xf>
    <xf numFmtId="164" fontId="20" fillId="3" borderId="36" xfId="0" applyFont="true" applyBorder="true" applyAlignment="true" applyProtection="false">
      <alignment horizontal="center" vertical="center" textRotation="0" wrapText="false" indent="0" shrinkToFit="false"/>
      <protection locked="true" hidden="false"/>
    </xf>
    <xf numFmtId="172" fontId="20" fillId="5" borderId="31" xfId="0" applyFont="true" applyBorder="true" applyAlignment="true" applyProtection="false">
      <alignment horizontal="general" vertical="center" textRotation="0" wrapText="false" indent="0" shrinkToFit="false"/>
      <protection locked="true" hidden="false"/>
    </xf>
    <xf numFmtId="164" fontId="20" fillId="5" borderId="37" xfId="0" applyFont="true" applyBorder="true" applyAlignment="true" applyProtection="false">
      <alignment horizontal="general" vertical="center" textRotation="0" wrapText="false" indent="0" shrinkToFit="false"/>
      <protection locked="true" hidden="false"/>
    </xf>
    <xf numFmtId="172" fontId="20" fillId="5" borderId="37" xfId="0" applyFont="true" applyBorder="true" applyAlignment="true" applyProtection="false">
      <alignment horizontal="general" vertical="center" textRotation="0" wrapText="false" indent="0" shrinkToFit="false"/>
      <protection locked="true" hidden="false"/>
    </xf>
    <xf numFmtId="173" fontId="0" fillId="5" borderId="38" xfId="0" applyFont="false" applyBorder="true" applyAlignment="true" applyProtection="true">
      <alignment horizontal="center" vertical="center" textRotation="0" wrapText="false" indent="0" shrinkToFit="false"/>
      <protection locked="true" hidden="false"/>
    </xf>
    <xf numFmtId="165" fontId="19" fillId="4" borderId="1" xfId="0" applyFont="true" applyBorder="true" applyAlignment="true" applyProtection="false">
      <alignment horizontal="center" vertical="center" textRotation="0" wrapText="false" indent="0" shrinkToFit="false"/>
      <protection locked="true" hidden="false"/>
    </xf>
    <xf numFmtId="164" fontId="19" fillId="4" borderId="5" xfId="0" applyFont="true" applyBorder="true" applyAlignment="true" applyProtection="false">
      <alignment horizontal="left" vertical="center" textRotation="0" wrapText="false" indent="1" shrinkToFit="false"/>
      <protection locked="true" hidden="false"/>
    </xf>
    <xf numFmtId="164" fontId="19" fillId="4" borderId="28" xfId="0" applyFont="true" applyBorder="true" applyAlignment="true" applyProtection="false">
      <alignment horizontal="general" vertical="center" textRotation="0" wrapText="true" indent="0" shrinkToFit="false"/>
      <protection locked="true" hidden="false"/>
    </xf>
    <xf numFmtId="164" fontId="19" fillId="4" borderId="6"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1" xfId="0" applyFont="false" applyBorder="true" applyAlignment="true" applyProtection="true">
      <alignment horizontal="center" vertical="bottom" textRotation="0" wrapText="false" indent="0" shrinkToFit="false"/>
      <protection locked="true" hidden="false"/>
    </xf>
    <xf numFmtId="164" fontId="0" fillId="0" borderId="1" xfId="0" applyFont="false" applyBorder="true" applyAlignment="true" applyProtection="true">
      <alignment horizontal="general" vertical="bottom" textRotation="0" wrapText="true" indent="0" shrinkToFit="false"/>
      <protection locked="false" hidden="false"/>
    </xf>
    <xf numFmtId="164" fontId="0" fillId="0" borderId="1" xfId="0" applyFont="false" applyBorder="true" applyAlignment="true" applyProtection="true">
      <alignment horizontal="right" vertical="bottom" textRotation="0" wrapText="false" indent="0" shrinkToFit="false"/>
      <protection locked="false" hidden="false"/>
    </xf>
    <xf numFmtId="168" fontId="0" fillId="0" borderId="1" xfId="0" applyFont="false" applyBorder="true" applyAlignment="true" applyProtection="true">
      <alignment horizontal="right" vertical="bottom" textRotation="0" wrapText="false" indent="0" shrinkToFit="false"/>
      <protection locked="false" hidden="false"/>
    </xf>
    <xf numFmtId="168" fontId="0" fillId="3" borderId="1" xfId="0" applyFont="false" applyBorder="true" applyAlignment="true" applyProtection="true">
      <alignment horizontal="right" vertical="bottom" textRotation="0" wrapText="false" indent="0" shrinkToFit="false"/>
      <protection locked="false" hidden="false"/>
    </xf>
    <xf numFmtId="168" fontId="0" fillId="6" borderId="1" xfId="0" applyFont="false" applyBorder="true" applyAlignment="true" applyProtection="true">
      <alignment horizontal="right" vertical="bottom" textRotation="0" wrapText="false" indent="0" shrinkToFit="false"/>
      <protection locked="true" hidden="false"/>
    </xf>
    <xf numFmtId="169" fontId="0" fillId="6" borderId="1" xfId="0" applyFont="false" applyBorder="true" applyAlignment="true" applyProtection="true">
      <alignment horizontal="right" vertical="bottom" textRotation="0" wrapText="false" indent="0" shrinkToFit="false"/>
      <protection locked="true" hidden="false"/>
    </xf>
    <xf numFmtId="169" fontId="0" fillId="3" borderId="1" xfId="0" applyFont="false" applyBorder="true" applyAlignment="true" applyProtection="true">
      <alignment horizontal="right" vertical="bottom" textRotation="0" wrapText="false" indent="0" shrinkToFit="false"/>
      <protection locked="false" hidden="false"/>
    </xf>
    <xf numFmtId="168" fontId="0" fillId="0" borderId="1" xfId="0" applyFont="false" applyBorder="true" applyAlignment="true" applyProtection="true">
      <alignment horizontal="center" vertical="center" textRotation="0" wrapText="false" indent="0" shrinkToFit="false"/>
      <protection locked="true" hidden="false"/>
    </xf>
    <xf numFmtId="168" fontId="0" fillId="0" borderId="1" xfId="0" applyFont="false" applyBorder="true" applyAlignment="true" applyProtection="true">
      <alignment horizontal="center" vertical="center" textRotation="0" wrapText="false" indent="0" shrinkToFit="false"/>
      <protection locked="false" hidden="false"/>
    </xf>
    <xf numFmtId="164" fontId="0" fillId="0" borderId="5" xfId="0" applyFont="false" applyBorder="true" applyAlignment="true" applyProtection="true">
      <alignment horizontal="general" vertical="bottom" textRotation="0" wrapText="false" indent="0" shrinkToFit="false"/>
      <protection locked="true" hidden="false"/>
    </xf>
    <xf numFmtId="164" fontId="0" fillId="0" borderId="28" xfId="0" applyFont="false" applyBorder="true" applyAlignment="true" applyProtection="true">
      <alignment horizontal="general" vertical="bottom" textRotation="0" wrapText="false" indent="0" shrinkToFit="false"/>
      <protection locked="true" hidden="false"/>
    </xf>
    <xf numFmtId="164" fontId="0" fillId="0" borderId="6" xfId="0" applyFont="false" applyBorder="true" applyAlignment="true" applyProtection="true">
      <alignment horizontal="general" vertical="bottom" textRotation="0" wrapText="false" indent="0" shrinkToFit="false"/>
      <protection locked="true" hidden="false"/>
    </xf>
    <xf numFmtId="164" fontId="0" fillId="3" borderId="1" xfId="0" applyFont="true" applyBorder="true" applyAlignment="true" applyProtection="true">
      <alignment horizontal="general" vertical="bottom" textRotation="0" wrapText="true" indent="0" shrinkToFit="false"/>
      <protection locked="false" hidden="false"/>
    </xf>
    <xf numFmtId="164" fontId="0" fillId="3" borderId="1" xfId="0" applyFont="true" applyBorder="true" applyAlignment="true" applyProtection="true">
      <alignment horizontal="right" vertical="bottom" textRotation="0" wrapText="false" indent="0" shrinkToFit="false"/>
      <protection locked="false" hidden="false"/>
    </xf>
    <xf numFmtId="168" fontId="0" fillId="3" borderId="1" xfId="0" applyFont="false" applyBorder="true" applyAlignment="true" applyProtection="true">
      <alignment horizontal="center" vertical="center" textRotation="0" wrapText="false" indent="0" shrinkToFit="false"/>
      <protection locked="true" hidden="false"/>
    </xf>
    <xf numFmtId="168" fontId="0" fillId="3" borderId="1" xfId="0" applyFont="true" applyBorder="true" applyAlignment="true" applyProtection="true">
      <alignment horizontal="center" vertical="center" textRotation="0" wrapText="false" indent="0" shrinkToFit="false"/>
      <protection locked="false" hidden="false"/>
    </xf>
    <xf numFmtId="164" fontId="0" fillId="0" borderId="5" xfId="0" applyFont="false" applyBorder="true" applyAlignment="true" applyProtection="true">
      <alignment horizontal="center" vertical="bottom" textRotation="0" wrapText="false" indent="0" shrinkToFit="false"/>
      <protection locked="true" hidden="false"/>
    </xf>
    <xf numFmtId="164" fontId="0" fillId="3" borderId="28" xfId="0" applyFont="false" applyBorder="true" applyAlignment="true" applyProtection="true">
      <alignment horizontal="center" vertical="bottom" textRotation="0" wrapText="false" indent="0" shrinkToFit="false"/>
      <protection locked="true" hidden="false"/>
    </xf>
    <xf numFmtId="164" fontId="0" fillId="3" borderId="6" xfId="0" applyFont="false" applyBorder="true" applyAlignment="true" applyProtection="true">
      <alignment horizontal="center" vertical="bottom" textRotation="0" wrapText="false" indent="0" shrinkToFit="false"/>
      <protection locked="true" hidden="false"/>
    </xf>
    <xf numFmtId="164" fontId="4" fillId="5" borderId="5" xfId="20" applyFont="false" applyBorder="true" applyAlignment="true" applyProtection="true">
      <alignment horizontal="right" vertical="center" textRotation="0" wrapText="false" indent="0" shrinkToFit="false"/>
      <protection locked="true" hidden="false"/>
    </xf>
    <xf numFmtId="164" fontId="4" fillId="5" borderId="6" xfId="20" applyFont="true" applyBorder="true" applyAlignment="true" applyProtection="true">
      <alignment horizontal="right" vertical="center"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19" fillId="4" borderId="5" xfId="0" applyFont="true" applyBorder="true" applyAlignment="true" applyProtection="false">
      <alignment horizontal="left" vertical="center" textRotation="0" wrapText="true" indent="1" shrinkToFit="false"/>
      <protection locked="true" hidden="false"/>
    </xf>
    <xf numFmtId="164" fontId="34" fillId="4" borderId="28" xfId="0" applyFont="true" applyBorder="true" applyAlignment="true" applyProtection="false">
      <alignment horizontal="general" vertical="center" textRotation="0" wrapText="true" indent="0" shrinkToFit="false"/>
      <protection locked="true" hidden="false"/>
    </xf>
    <xf numFmtId="164" fontId="34" fillId="4" borderId="6"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false" applyProtection="true">
      <alignment horizontal="general" vertical="bottom" textRotation="0" wrapText="false" indent="0" shrinkToFit="false"/>
      <protection locked="false" hidden="false"/>
    </xf>
    <xf numFmtId="164" fontId="0" fillId="0" borderId="1" xfId="0" applyFont="true" applyBorder="true" applyAlignment="true" applyProtection="true">
      <alignment horizontal="right" vertical="bottom" textRotation="0" wrapText="false" indent="0" shrinkToFit="false"/>
      <protection locked="false" hidden="false"/>
    </xf>
    <xf numFmtId="168" fontId="0" fillId="0" borderId="1" xfId="0" applyFont="true" applyBorder="true" applyAlignment="true" applyProtection="true">
      <alignment horizontal="right" vertical="bottom" textRotation="0" wrapText="false" indent="0" shrinkToFit="false"/>
      <protection locked="false" hidden="false"/>
    </xf>
    <xf numFmtId="168" fontId="0" fillId="3" borderId="1" xfId="0" applyFont="true" applyBorder="true" applyAlignment="true" applyProtection="true">
      <alignment horizontal="right" vertical="bottom" textRotation="0" wrapText="false" indent="0" shrinkToFit="false"/>
      <protection locked="false" hidden="false"/>
    </xf>
    <xf numFmtId="168" fontId="0" fillId="6" borderId="1" xfId="0" applyFont="true" applyBorder="true" applyAlignment="true" applyProtection="true">
      <alignment horizontal="right" vertical="bottom" textRotation="0" wrapText="false" indent="0" shrinkToFit="false"/>
      <protection locked="true" hidden="false"/>
    </xf>
    <xf numFmtId="169" fontId="0" fillId="6" borderId="1" xfId="0" applyFont="true" applyBorder="true" applyAlignment="true" applyProtection="true">
      <alignment horizontal="right" vertical="bottom" textRotation="0" wrapText="false" indent="0" shrinkToFit="false"/>
      <protection locked="true" hidden="false"/>
    </xf>
    <xf numFmtId="169" fontId="0" fillId="3" borderId="1" xfId="0" applyFont="true" applyBorder="true" applyAlignment="true" applyProtection="true">
      <alignment horizontal="right" vertical="bottom" textRotation="0" wrapText="false" indent="0" shrinkToFit="false"/>
      <protection locked="false" hidden="false"/>
    </xf>
    <xf numFmtId="168" fontId="0" fillId="0" borderId="1" xfId="0" applyFont="true" applyBorder="true" applyAlignment="true" applyProtection="true">
      <alignment horizontal="center" vertical="center" textRotation="0" wrapText="false" indent="0" shrinkToFit="false"/>
      <protection locked="true" hidden="false"/>
    </xf>
    <xf numFmtId="168" fontId="0" fillId="0" borderId="1" xfId="0" applyFont="true" applyBorder="true" applyAlignment="true" applyProtection="true">
      <alignment horizontal="center" vertical="center" textRotation="0" wrapText="false" indent="0" shrinkToFit="false"/>
      <protection locked="false" hidden="false"/>
    </xf>
    <xf numFmtId="164" fontId="33" fillId="0" borderId="5" xfId="0" applyFont="true" applyBorder="true" applyAlignment="true" applyProtection="false">
      <alignment horizontal="general" vertical="bottom" textRotation="0" wrapText="false" indent="0" shrinkToFit="false"/>
      <protection locked="true" hidden="false"/>
    </xf>
    <xf numFmtId="164" fontId="33" fillId="0" borderId="28" xfId="0" applyFont="true" applyBorder="true" applyAlignment="true" applyProtection="false">
      <alignment horizontal="general" vertical="bottom" textRotation="0" wrapText="false" indent="0" shrinkToFit="false"/>
      <protection locked="true" hidden="false"/>
    </xf>
    <xf numFmtId="164" fontId="33" fillId="0" borderId="6" xfId="0" applyFont="true" applyBorder="true" applyAlignment="true" applyProtection="false">
      <alignment horizontal="general" vertical="bottom" textRotation="0" wrapText="false" indent="0" shrinkToFit="false"/>
      <protection locked="true" hidden="false"/>
    </xf>
    <xf numFmtId="164" fontId="0" fillId="0" borderId="16" xfId="0" applyFont="false" applyBorder="true" applyAlignment="true" applyProtection="false">
      <alignment horizontal="center" vertical="bottom" textRotation="0" wrapText="false" indent="0" shrinkToFit="false"/>
      <protection locked="true" hidden="false"/>
    </xf>
    <xf numFmtId="164" fontId="0" fillId="0" borderId="39" xfId="0" applyFont="false" applyBorder="true" applyAlignment="true" applyProtection="false">
      <alignment horizontal="center" vertical="bottom" textRotation="0" wrapText="false" indent="0" shrinkToFit="false"/>
      <protection locked="true" hidden="false"/>
    </xf>
    <xf numFmtId="164" fontId="0" fillId="3" borderId="39" xfId="0" applyFont="false" applyBorder="true" applyAlignment="true" applyProtection="false">
      <alignment horizontal="center"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35" fillId="5" borderId="5" xfId="20" applyFont="true" applyBorder="true" applyAlignment="true" applyProtection="true">
      <alignment horizontal="center" vertical="bottom" textRotation="0" wrapText="false" indent="0" shrinkToFit="false"/>
      <protection locked="true" hidden="false"/>
    </xf>
    <xf numFmtId="168" fontId="0" fillId="3" borderId="1" xfId="0" applyFont="false" applyBorder="true" applyAlignment="true" applyProtection="true">
      <alignment horizontal="center" vertical="center" textRotation="0" wrapText="false" indent="0" shrinkToFit="false"/>
      <protection locked="fals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0" fillId="0" borderId="28" xfId="0" applyFont="false" applyBorder="true" applyAlignment="true" applyProtection="false">
      <alignment horizontal="general" vertical="bottom" textRotation="0" wrapText="false" indent="0" shrinkToFit="false"/>
      <protection locked="true" hidden="false"/>
    </xf>
    <xf numFmtId="164" fontId="0" fillId="0" borderId="6" xfId="0" applyFont="false" applyBorder="true" applyAlignment="tru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bottom" textRotation="0" wrapText="false" indent="0" shrinkToFit="false"/>
      <protection locked="true" hidden="false"/>
    </xf>
    <xf numFmtId="164" fontId="0" fillId="0" borderId="28" xfId="0" applyFont="false" applyBorder="true" applyAlignment="true" applyProtection="false">
      <alignment horizontal="center" vertical="bottom" textRotation="0" wrapText="fals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9" fillId="4" borderId="28" xfId="0" applyFont="true" applyBorder="true" applyAlignment="true" applyProtection="false">
      <alignment horizontal="left" vertical="center" textRotation="0" wrapText="true" indent="1" shrinkToFit="false"/>
      <protection locked="true" hidden="false"/>
    </xf>
    <xf numFmtId="164" fontId="0" fillId="0" borderId="1" xfId="0" applyFont="false" applyBorder="true" applyAlignment="true" applyProtection="true">
      <alignment horizontal="center" vertical="center" textRotation="0" wrapText="false" indent="0" shrinkToFit="false"/>
      <protection locked="false" hidden="false"/>
    </xf>
    <xf numFmtId="164" fontId="0" fillId="0" borderId="1" xfId="0" applyFont="false" applyBorder="true" applyAlignment="true" applyProtection="true">
      <alignment horizontal="left" vertical="bottom" textRotation="0" wrapText="false" indent="0" shrinkToFit="false"/>
      <protection locked="false" hidden="false"/>
    </xf>
    <xf numFmtId="168" fontId="0" fillId="6" borderId="1" xfId="0" applyFont="false" applyBorder="true" applyAlignment="true" applyProtection="true">
      <alignment horizontal="right" vertical="bottom" textRotation="0" wrapText="false" indent="0" shrinkToFit="false"/>
      <protection locked="true" hidden="true"/>
    </xf>
    <xf numFmtId="168" fontId="0" fillId="0" borderId="2" xfId="0" applyFont="false" applyBorder="true" applyAlignment="true" applyProtection="true">
      <alignment horizontal="right" vertical="bottom" textRotation="0" wrapText="false" indent="0" shrinkToFit="false"/>
      <protection locked="false" hidden="false"/>
    </xf>
    <xf numFmtId="166" fontId="32" fillId="0" borderId="0" xfId="0" applyFont="true" applyBorder="false" applyAlignment="true" applyProtection="false">
      <alignment horizontal="right" vertical="bottom" textRotation="0" wrapText="false" indent="0" shrinkToFit="false"/>
      <protection locked="true" hidden="false"/>
    </xf>
    <xf numFmtId="166" fontId="0" fillId="0" borderId="0" xfId="0" applyFont="false" applyBorder="false" applyAlignment="true" applyProtection="true">
      <alignment horizontal="right" vertical="bottom" textRotation="0" wrapText="false" indent="0" shrinkToFit="false"/>
      <protection locked="true" hidden="true"/>
    </xf>
    <xf numFmtId="164" fontId="0" fillId="0" borderId="16"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4" fillId="5" borderId="5" xfId="20" applyFont="false" applyBorder="true" applyAlignment="true" applyProtection="true">
      <alignment horizontal="general" vertical="bottom" textRotation="0" wrapText="false" indent="0" shrinkToFit="false"/>
      <protection locked="true" hidden="false"/>
    </xf>
    <xf numFmtId="164" fontId="4" fillId="5" borderId="28" xfId="20" applyFont="true" applyBorder="true" applyAlignment="true" applyProtection="true">
      <alignment horizontal="right" vertical="center" textRotation="0" wrapText="false" indent="1" shrinkToFit="false"/>
      <protection locked="true" hidden="false"/>
    </xf>
    <xf numFmtId="164" fontId="4" fillId="5" borderId="28" xfId="20" applyFont="false" applyBorder="true" applyAlignment="true" applyProtection="true">
      <alignment horizontal="general" vertical="bottom" textRotation="0" wrapText="false" indent="0" shrinkToFit="false"/>
      <protection locked="true" hidden="false"/>
    </xf>
    <xf numFmtId="164" fontId="4" fillId="5" borderId="28" xfId="20" applyFont="false" applyBorder="true" applyAlignment="true" applyProtection="true">
      <alignment horizontal="right" vertical="center"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19" fillId="4" borderId="5" xfId="0" applyFont="true" applyBorder="true" applyAlignment="true" applyProtection="false">
      <alignment horizontal="general" vertical="center" textRotation="0" wrapText="true" indent="0" shrinkToFit="false"/>
      <protection locked="true" hidden="false"/>
    </xf>
    <xf numFmtId="164" fontId="0" fillId="0" borderId="1" xfId="0" applyFont="false" applyBorder="true" applyAlignment="false" applyProtection="true">
      <alignment horizontal="general" vertical="bottom" textRotation="0" wrapText="false" indent="0" shrinkToFit="false"/>
      <protection locked="false" hidden="false"/>
    </xf>
    <xf numFmtId="164" fontId="4" fillId="5" borderId="6" xfId="20" applyFont="true" applyBorder="true" applyAlignment="true" applyProtection="tru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16" xfId="0" applyFont="false" applyBorder="true" applyAlignment="false" applyProtection="true">
      <alignment horizontal="general" vertical="bottom" textRotation="0" wrapText="false" indent="0" shrinkToFit="false"/>
      <protection locked="true" hidden="true"/>
    </xf>
    <xf numFmtId="164" fontId="0" fillId="0" borderId="28" xfId="0" applyFont="false" applyBorder="true" applyAlignment="true" applyProtection="true">
      <alignment horizontal="general" vertical="bottom" textRotation="0" wrapText="false" indent="0" shrinkToFit="false"/>
      <protection locked="true" hidden="true"/>
    </xf>
    <xf numFmtId="164" fontId="0" fillId="0" borderId="28" xfId="0" applyFont="fals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true" applyProtection="true">
      <alignment horizontal="general" vertical="bottom" textRotation="0" wrapText="false" indent="0" shrinkToFit="false"/>
      <protection locked="true" hidden="true"/>
    </xf>
    <xf numFmtId="164" fontId="0" fillId="4" borderId="28" xfId="0" applyFont="false" applyBorder="true" applyAlignment="true" applyProtection="false">
      <alignment horizontal="general" vertical="bottom" textRotation="0" wrapText="false" indent="0" shrinkToFit="false"/>
      <protection locked="true" hidden="false"/>
    </xf>
    <xf numFmtId="164" fontId="0" fillId="4" borderId="6" xfId="0" applyFont="false" applyBorder="true" applyAlignment="true" applyProtection="false">
      <alignment horizontal="general" vertical="bottom" textRotation="0" wrapText="false" indent="0" shrinkToFit="false"/>
      <protection locked="true" hidden="false"/>
    </xf>
    <xf numFmtId="164" fontId="20" fillId="0" borderId="28" xfId="0" applyFont="true" applyBorder="true" applyAlignment="true" applyProtection="false">
      <alignment horizontal="general" vertical="center" textRotation="0" wrapText="false" indent="0" shrinkToFit="false"/>
      <protection locked="true" hidden="false"/>
    </xf>
    <xf numFmtId="164" fontId="20" fillId="0" borderId="28" xfId="0" applyFont="true" applyBorder="true" applyAlignment="true" applyProtection="false">
      <alignment horizontal="general" vertical="center" textRotation="0" wrapText="true" indent="0" shrinkToFit="false"/>
      <protection locked="true" hidden="false"/>
    </xf>
    <xf numFmtId="164" fontId="0" fillId="3" borderId="1" xfId="0" applyFont="true" applyBorder="true" applyAlignment="false" applyProtection="true">
      <alignment horizontal="general" vertical="bottom" textRotation="0" wrapText="false" indent="0" shrinkToFit="false"/>
      <protection locked="false" hidden="false"/>
    </xf>
    <xf numFmtId="164" fontId="0" fillId="0" borderId="5" xfId="0" applyFont="false" applyBorder="true" applyAlignment="false" applyProtection="true">
      <alignment horizontal="general" vertical="bottom" textRotation="0" wrapText="false" indent="0" shrinkToFit="false"/>
      <protection locked="true" hidden="false"/>
    </xf>
    <xf numFmtId="164" fontId="0" fillId="0" borderId="6" xfId="0" applyFont="false" applyBorder="true" applyAlignment="false" applyProtection="true">
      <alignment horizontal="general"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9" fillId="4" borderId="5" xfId="0" applyFont="true" applyBorder="true" applyAlignment="true" applyProtection="false">
      <alignment horizontal="general" vertical="center"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20" fillId="0" borderId="28"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false">
      <alignment horizontal="right" vertical="bottom" textRotation="0" wrapText="false" indent="0" shrinkToFit="false"/>
      <protection locked="true" hidden="false"/>
    </xf>
    <xf numFmtId="164" fontId="0" fillId="5" borderId="1" xfId="0" applyFont="false" applyBorder="true" applyAlignment="true" applyProtection="true">
      <alignment horizontal="left" vertical="bottom" textRotation="0" wrapText="false" indent="0" shrinkToFit="false"/>
      <protection locked="true" hidden="false"/>
    </xf>
    <xf numFmtId="164" fontId="0" fillId="3" borderId="1" xfId="0" applyFont="true" applyBorder="true" applyAlignment="true" applyProtection="true">
      <alignment horizontal="left" vertical="bottom" textRotation="0" wrapText="false" indent="0" shrinkToFit="false"/>
      <protection locked="false" hidden="false"/>
    </xf>
    <xf numFmtId="168" fontId="0" fillId="5" borderId="1" xfId="0" applyFont="false" applyBorder="true" applyAlignment="true" applyProtection="true">
      <alignment horizontal="right" vertical="bottom" textRotation="0" wrapText="false" indent="0" shrinkToFit="false"/>
      <protection locked="true" hidden="false"/>
    </xf>
    <xf numFmtId="165" fontId="19" fillId="4" borderId="5" xfId="0" applyFont="true" applyBorder="true" applyAlignment="true" applyProtection="false">
      <alignment horizontal="left" vertical="center" textRotation="0" wrapText="false" indent="1" shrinkToFit="false"/>
      <protection locked="true" hidden="false"/>
    </xf>
    <xf numFmtId="165" fontId="19" fillId="4" borderId="28" xfId="0" applyFont="true" applyBorder="true" applyAlignment="true" applyProtection="false">
      <alignment horizontal="left" vertical="center" textRotation="0" wrapText="false" indent="1" shrinkToFit="false"/>
      <protection locked="true" hidden="false"/>
    </xf>
    <xf numFmtId="168" fontId="0" fillId="0" borderId="1" xfId="0" applyFont="false" applyBorder="true" applyAlignment="true" applyProtection="true">
      <alignment horizontal="right" vertical="bottom" textRotation="0" wrapText="false" indent="0" shrinkToFit="false"/>
      <protection locked="true" hidden="true"/>
    </xf>
    <xf numFmtId="169" fontId="0" fillId="5" borderId="1" xfId="0" applyFont="false" applyBorder="true" applyAlignment="true" applyProtection="true">
      <alignment horizontal="right" vertical="bottom" textRotation="0" wrapText="false" indent="0" shrinkToFit="false"/>
      <protection locked="true" hidden="false"/>
    </xf>
    <xf numFmtId="164" fontId="0" fillId="0" borderId="28" xfId="0" applyFont="false" applyBorder="true" applyAlignment="false" applyProtection="true">
      <alignment horizontal="general" vertical="bottom" textRotation="0" wrapText="false" indent="0" shrinkToFit="false"/>
      <protection locked="true" hidden="false"/>
    </xf>
    <xf numFmtId="169" fontId="0" fillId="3" borderId="28" xfId="0" applyFont="false" applyBorder="true" applyAlignment="true" applyProtection="true">
      <alignment horizontal="right" vertical="bottom" textRotation="0" wrapText="false" indent="0" shrinkToFit="false"/>
      <protection locked="true" hidden="false"/>
    </xf>
    <xf numFmtId="164" fontId="37" fillId="5" borderId="5" xfId="20" applyFont="true" applyBorder="true" applyAlignment="true" applyProtection="true">
      <alignment horizontal="center" vertical="center" textRotation="0" wrapText="false" indent="0" shrinkToFit="false"/>
      <protection locked="true" hidden="false"/>
    </xf>
    <xf numFmtId="164" fontId="0" fillId="5" borderId="39" xfId="0" applyFont="false" applyBorder="true" applyAlignment="false" applyProtection="false">
      <alignment horizontal="general" vertical="bottom" textRotation="0" wrapText="false" indent="0" shrinkToFit="false"/>
      <protection locked="true" hidden="false"/>
    </xf>
    <xf numFmtId="164" fontId="19" fillId="4" borderId="1" xfId="0" applyFont="true" applyBorder="true" applyAlignment="true" applyProtection="false">
      <alignment horizontal="center" vertical="top" textRotation="0" wrapText="false" indent="0" shrinkToFit="false"/>
      <protection locked="true" hidden="false"/>
    </xf>
    <xf numFmtId="164" fontId="19" fillId="4" borderId="28" xfId="0" applyFont="true" applyBorder="true" applyAlignment="true" applyProtection="false">
      <alignment horizontal="left" vertical="center" textRotation="0" wrapText="false" indent="1" shrinkToFit="false"/>
      <protection locked="true" hidden="false"/>
    </xf>
    <xf numFmtId="168" fontId="0" fillId="0" borderId="1" xfId="0" applyFont="false" applyBorder="true" applyAlignment="true" applyProtection="true">
      <alignment horizontal="right"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4" fillId="5" borderId="5" xfId="20" applyFont="false" applyBorder="true" applyAlignment="true" applyProtection="true">
      <alignment horizontal="right" vertical="bottom" textRotation="0" wrapText="false" indent="0" shrinkToFit="false"/>
      <protection locked="true" hidden="false"/>
    </xf>
    <xf numFmtId="169" fontId="0" fillId="6" borderId="1" xfId="0" applyFont="false" applyBorder="true" applyAlignment="true" applyProtection="true">
      <alignment horizontal="right" vertical="bottom" textRotation="0" wrapText="fals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71" fontId="0" fillId="0" borderId="1" xfId="15" applyFont="true" applyBorder="true" applyAlignment="true" applyProtection="true">
      <alignment horizontal="general" vertical="bottom" textRotation="0" wrapText="false" indent="0" shrinkToFit="false"/>
      <protection locked="false" hidden="false"/>
    </xf>
    <xf numFmtId="164" fontId="4" fillId="0" borderId="6" xfId="20" applyFont="true" applyBorder="true" applyAlignment="true" applyProtection="true">
      <alignment horizontal="right" vertical="center"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9" fillId="4" borderId="1"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true">
      <alignment horizontal="center" vertical="bottom" textRotation="0" wrapText="false" indent="0" shrinkToFit="false"/>
      <protection locked="false" hidden="false"/>
    </xf>
    <xf numFmtId="172" fontId="0" fillId="0" borderId="1" xfId="0" applyFont="false" applyBorder="true" applyAlignment="false" applyProtection="true">
      <alignment horizontal="general" vertical="bottom" textRotation="0" wrapText="false" indent="0" shrinkToFit="false"/>
      <protection locked="false" hidden="false"/>
    </xf>
    <xf numFmtId="167" fontId="0" fillId="0" borderId="1" xfId="0" applyFont="false" applyBorder="true" applyAlignment="false" applyProtection="true">
      <alignment horizontal="general" vertical="bottom" textRotation="0" wrapText="false" indent="0" shrinkToFit="false"/>
      <protection locked="false" hidden="false"/>
    </xf>
    <xf numFmtId="164" fontId="19" fillId="4" borderId="5" xfId="0" applyFont="true" applyBorder="true" applyAlignment="true" applyProtection="false">
      <alignment horizontal="left" vertical="center" textRotation="0" wrapText="true" indent="0" shrinkToFit="false"/>
      <protection locked="true" hidden="false"/>
    </xf>
    <xf numFmtId="173" fontId="0" fillId="4" borderId="6" xfId="0" applyFont="false" applyBorder="true" applyAlignment="false" applyProtection="false">
      <alignment horizontal="general" vertical="bottom" textRotation="0" wrapText="false" indent="0" shrinkToFit="false"/>
      <protection locked="true" hidden="false"/>
    </xf>
    <xf numFmtId="164" fontId="0" fillId="5" borderId="1" xfId="0" applyFont="true" applyBorder="true" applyAlignment="true" applyProtection="true">
      <alignment horizontal="center" vertical="center" textRotation="0" wrapText="true" indent="0" shrinkToFit="false"/>
      <protection locked="false" hidden="false"/>
    </xf>
    <xf numFmtId="164" fontId="0" fillId="0" borderId="1" xfId="0" applyFont="false" applyBorder="true" applyAlignment="true" applyProtection="false">
      <alignment horizontal="center"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Hyperlink 2" xfId="21"/>
    <cellStyle name="Normal 2" xfId="22"/>
    <cellStyle name="Normal 2 4" xfId="23"/>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402120</xdr:colOff>
      <xdr:row>0</xdr:row>
      <xdr:rowOff>0</xdr:rowOff>
    </xdr:from>
    <xdr:to>
      <xdr:col>12</xdr:col>
      <xdr:colOff>352800</xdr:colOff>
      <xdr:row>5</xdr:row>
      <xdr:rowOff>57600</xdr:rowOff>
    </xdr:to>
    <xdr:pic>
      <xdr:nvPicPr>
        <xdr:cNvPr id="0" name="Picture 1" descr=""/>
        <xdr:cNvPicPr/>
      </xdr:nvPicPr>
      <xdr:blipFill>
        <a:blip r:embed="rId1"/>
        <a:stretch/>
      </xdr:blipFill>
      <xdr:spPr>
        <a:xfrm>
          <a:off x="6759720" y="0"/>
          <a:ext cx="1951920" cy="1009800"/>
        </a:xfrm>
        <a:prstGeom prst="rect">
          <a:avLst/>
        </a:prstGeom>
        <a:ln w="0">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57960</xdr:rowOff>
    </xdr:from>
    <xdr:to>
      <xdr:col>5</xdr:col>
      <xdr:colOff>685800</xdr:colOff>
      <xdr:row>13</xdr:row>
      <xdr:rowOff>267840</xdr:rowOff>
    </xdr:to>
    <xdr:sp>
      <xdr:nvSpPr>
        <xdr:cNvPr id="28" name="CustomShape 1"/>
        <xdr:cNvSpPr/>
      </xdr:nvSpPr>
      <xdr:spPr>
        <a:xfrm>
          <a:off x="682560" y="281988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57960</xdr:rowOff>
    </xdr:from>
    <xdr:to>
      <xdr:col>5</xdr:col>
      <xdr:colOff>1410840</xdr:colOff>
      <xdr:row>13</xdr:row>
      <xdr:rowOff>267840</xdr:rowOff>
    </xdr:to>
    <xdr:sp>
      <xdr:nvSpPr>
        <xdr:cNvPr id="29" name="CustomShape 1"/>
        <xdr:cNvSpPr/>
      </xdr:nvSpPr>
      <xdr:spPr>
        <a:xfrm>
          <a:off x="1407600" y="281988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30" name="CustomShape 1"/>
        <xdr:cNvSpPr/>
      </xdr:nvSpPr>
      <xdr:spPr>
        <a:xfrm>
          <a:off x="672840" y="27612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85680</xdr:rowOff>
    </xdr:from>
    <xdr:to>
      <xdr:col>5</xdr:col>
      <xdr:colOff>1713240</xdr:colOff>
      <xdr:row>7</xdr:row>
      <xdr:rowOff>123480</xdr:rowOff>
    </xdr:to>
    <xdr:sp>
      <xdr:nvSpPr>
        <xdr:cNvPr id="31" name="CustomShape 1"/>
        <xdr:cNvSpPr/>
      </xdr:nvSpPr>
      <xdr:spPr>
        <a:xfrm>
          <a:off x="1559880" y="27612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49320</xdr:colOff>
      <xdr:row>13</xdr:row>
      <xdr:rowOff>57960</xdr:rowOff>
    </xdr:from>
    <xdr:to>
      <xdr:col>5</xdr:col>
      <xdr:colOff>695880</xdr:colOff>
      <xdr:row>13</xdr:row>
      <xdr:rowOff>267840</xdr:rowOff>
    </xdr:to>
    <xdr:sp>
      <xdr:nvSpPr>
        <xdr:cNvPr id="32" name="CustomShape 1"/>
        <xdr:cNvSpPr/>
      </xdr:nvSpPr>
      <xdr:spPr>
        <a:xfrm>
          <a:off x="692280" y="266760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774360</xdr:colOff>
      <xdr:row>13</xdr:row>
      <xdr:rowOff>57960</xdr:rowOff>
    </xdr:from>
    <xdr:to>
      <xdr:col>5</xdr:col>
      <xdr:colOff>1420920</xdr:colOff>
      <xdr:row>13</xdr:row>
      <xdr:rowOff>267840</xdr:rowOff>
    </xdr:to>
    <xdr:sp>
      <xdr:nvSpPr>
        <xdr:cNvPr id="33" name="CustomShape 1"/>
        <xdr:cNvSpPr/>
      </xdr:nvSpPr>
      <xdr:spPr>
        <a:xfrm>
          <a:off x="1417320" y="266760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34" name="CustomShape 1"/>
        <xdr:cNvSpPr/>
      </xdr:nvSpPr>
      <xdr:spPr>
        <a:xfrm>
          <a:off x="672840" y="27612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35" name="CustomShape 1"/>
        <xdr:cNvSpPr/>
      </xdr:nvSpPr>
      <xdr:spPr>
        <a:xfrm>
          <a:off x="1579680" y="27612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57600</xdr:rowOff>
    </xdr:from>
    <xdr:to>
      <xdr:col>5</xdr:col>
      <xdr:colOff>676080</xdr:colOff>
      <xdr:row>13</xdr:row>
      <xdr:rowOff>267840</xdr:rowOff>
    </xdr:to>
    <xdr:sp>
      <xdr:nvSpPr>
        <xdr:cNvPr id="36" name="CustomShape 1"/>
        <xdr:cNvSpPr/>
      </xdr:nvSpPr>
      <xdr:spPr>
        <a:xfrm>
          <a:off x="672840" y="2676960"/>
          <a:ext cx="646200" cy="210240"/>
        </a:xfrm>
        <a:custGeom>
          <a:avLst/>
          <a:gdLst/>
          <a:ahLst/>
          <a:rect l="0" t="0" r="r" b="b"/>
          <a:pathLst>
            <a:path w="1797"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8" y="585"/>
              </a:lnTo>
              <a:lnTo>
                <a:pt x="1699" y="585"/>
              </a:lnTo>
              <a:cubicBezTo>
                <a:pt x="1716" y="585"/>
                <a:pt x="1732" y="580"/>
                <a:pt x="1747" y="572"/>
              </a:cubicBezTo>
              <a:cubicBezTo>
                <a:pt x="1762" y="563"/>
                <a:pt x="1774" y="551"/>
                <a:pt x="1783" y="536"/>
              </a:cubicBezTo>
              <a:cubicBezTo>
                <a:pt x="1791" y="521"/>
                <a:pt x="1796" y="505"/>
                <a:pt x="1796" y="488"/>
              </a:cubicBezTo>
              <a:lnTo>
                <a:pt x="1796" y="97"/>
              </a:lnTo>
              <a:lnTo>
                <a:pt x="1796" y="98"/>
              </a:lnTo>
              <a:lnTo>
                <a:pt x="1796" y="98"/>
              </a:lnTo>
              <a:cubicBezTo>
                <a:pt x="1796" y="80"/>
                <a:pt x="1791" y="64"/>
                <a:pt x="1783" y="49"/>
              </a:cubicBezTo>
              <a:cubicBezTo>
                <a:pt x="1774" y="34"/>
                <a:pt x="1762" y="22"/>
                <a:pt x="1747" y="13"/>
              </a:cubicBezTo>
              <a:cubicBezTo>
                <a:pt x="1732" y="5"/>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784080</xdr:colOff>
      <xdr:row>13</xdr:row>
      <xdr:rowOff>57600</xdr:rowOff>
    </xdr:from>
    <xdr:to>
      <xdr:col>5</xdr:col>
      <xdr:colOff>1430640</xdr:colOff>
      <xdr:row>13</xdr:row>
      <xdr:rowOff>267840</xdr:rowOff>
    </xdr:to>
    <xdr:sp>
      <xdr:nvSpPr>
        <xdr:cNvPr id="37" name="CustomShape 1"/>
        <xdr:cNvSpPr/>
      </xdr:nvSpPr>
      <xdr:spPr>
        <a:xfrm>
          <a:off x="1427040" y="2676960"/>
          <a:ext cx="646560" cy="210240"/>
        </a:xfrm>
        <a:custGeom>
          <a:avLst/>
          <a:gdLst/>
          <a:ahLst/>
          <a:rect l="0" t="0" r="r" b="b"/>
          <a:pathLst>
            <a:path w="1798"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9" y="585"/>
              </a:lnTo>
              <a:lnTo>
                <a:pt x="1700" y="585"/>
              </a:lnTo>
              <a:cubicBezTo>
                <a:pt x="1717" y="585"/>
                <a:pt x="1733" y="580"/>
                <a:pt x="1748" y="572"/>
              </a:cubicBezTo>
              <a:cubicBezTo>
                <a:pt x="1763" y="563"/>
                <a:pt x="1775" y="551"/>
                <a:pt x="1784" y="536"/>
              </a:cubicBezTo>
              <a:cubicBezTo>
                <a:pt x="1792" y="521"/>
                <a:pt x="1797" y="505"/>
                <a:pt x="1797" y="488"/>
              </a:cubicBezTo>
              <a:lnTo>
                <a:pt x="1797" y="97"/>
              </a:lnTo>
              <a:lnTo>
                <a:pt x="1797" y="98"/>
              </a:lnTo>
              <a:lnTo>
                <a:pt x="1797" y="98"/>
              </a:lnTo>
              <a:cubicBezTo>
                <a:pt x="1797" y="80"/>
                <a:pt x="1792" y="64"/>
                <a:pt x="1784" y="49"/>
              </a:cubicBezTo>
              <a:cubicBezTo>
                <a:pt x="1775" y="34"/>
                <a:pt x="1763" y="22"/>
                <a:pt x="1748" y="13"/>
              </a:cubicBezTo>
              <a:cubicBezTo>
                <a:pt x="1733" y="5"/>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95400</xdr:rowOff>
    </xdr:from>
    <xdr:to>
      <xdr:col>5</xdr:col>
      <xdr:colOff>828360</xdr:colOff>
      <xdr:row>7</xdr:row>
      <xdr:rowOff>133200</xdr:rowOff>
    </xdr:to>
    <xdr:sp>
      <xdr:nvSpPr>
        <xdr:cNvPr id="38" name="CustomShape 1"/>
        <xdr:cNvSpPr/>
      </xdr:nvSpPr>
      <xdr:spPr>
        <a:xfrm>
          <a:off x="672840" y="28584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39" name="CustomShape 1"/>
        <xdr:cNvSpPr/>
      </xdr:nvSpPr>
      <xdr:spPr>
        <a:xfrm>
          <a:off x="1579680" y="27612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56880</xdr:rowOff>
    </xdr:from>
    <xdr:to>
      <xdr:col>5</xdr:col>
      <xdr:colOff>666360</xdr:colOff>
      <xdr:row>13</xdr:row>
      <xdr:rowOff>266040</xdr:rowOff>
    </xdr:to>
    <xdr:sp>
      <xdr:nvSpPr>
        <xdr:cNvPr id="40" name="CustomShape 1"/>
        <xdr:cNvSpPr/>
      </xdr:nvSpPr>
      <xdr:spPr>
        <a:xfrm>
          <a:off x="662760" y="267624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56880</xdr:rowOff>
    </xdr:from>
    <xdr:to>
      <xdr:col>5</xdr:col>
      <xdr:colOff>1401120</xdr:colOff>
      <xdr:row>13</xdr:row>
      <xdr:rowOff>266040</xdr:rowOff>
    </xdr:to>
    <xdr:sp>
      <xdr:nvSpPr>
        <xdr:cNvPr id="41" name="CustomShape 1"/>
        <xdr:cNvSpPr/>
      </xdr:nvSpPr>
      <xdr:spPr>
        <a:xfrm>
          <a:off x="1397880" y="26762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95400</xdr:rowOff>
    </xdr:from>
    <xdr:to>
      <xdr:col>5</xdr:col>
      <xdr:colOff>828360</xdr:colOff>
      <xdr:row>7</xdr:row>
      <xdr:rowOff>133200</xdr:rowOff>
    </xdr:to>
    <xdr:sp>
      <xdr:nvSpPr>
        <xdr:cNvPr id="42" name="CustomShape 1"/>
        <xdr:cNvSpPr/>
      </xdr:nvSpPr>
      <xdr:spPr>
        <a:xfrm>
          <a:off x="672840" y="28584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926640</xdr:colOff>
      <xdr:row>6</xdr:row>
      <xdr:rowOff>85680</xdr:rowOff>
    </xdr:from>
    <xdr:to>
      <xdr:col>5</xdr:col>
      <xdr:colOff>1722960</xdr:colOff>
      <xdr:row>7</xdr:row>
      <xdr:rowOff>123480</xdr:rowOff>
    </xdr:to>
    <xdr:sp>
      <xdr:nvSpPr>
        <xdr:cNvPr id="43" name="CustomShape 1"/>
        <xdr:cNvSpPr/>
      </xdr:nvSpPr>
      <xdr:spPr>
        <a:xfrm>
          <a:off x="1569600" y="27612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302760</xdr:colOff>
      <xdr:row>13</xdr:row>
      <xdr:rowOff>57960</xdr:rowOff>
    </xdr:from>
    <xdr:to>
      <xdr:col>4</xdr:col>
      <xdr:colOff>948600</xdr:colOff>
      <xdr:row>13</xdr:row>
      <xdr:rowOff>266760</xdr:rowOff>
    </xdr:to>
    <xdr:sp>
      <xdr:nvSpPr>
        <xdr:cNvPr id="44" name="CustomShape 1"/>
        <xdr:cNvSpPr/>
      </xdr:nvSpPr>
      <xdr:spPr>
        <a:xfrm>
          <a:off x="1176840" y="2629440"/>
          <a:ext cx="645840" cy="208800"/>
        </a:xfrm>
        <a:custGeom>
          <a:avLst/>
          <a:gdLst/>
          <a:ahLst/>
          <a:rect l="0" t="0" r="r" b="b"/>
          <a:pathLst>
            <a:path w="1796" h="582">
              <a:moveTo>
                <a:pt x="96" y="0"/>
              </a:moveTo>
              <a:lnTo>
                <a:pt x="97" y="0"/>
              </a:lnTo>
              <a:cubicBezTo>
                <a:pt x="80" y="0"/>
                <a:pt x="63" y="4"/>
                <a:pt x="48" y="13"/>
              </a:cubicBezTo>
              <a:cubicBezTo>
                <a:pt x="34" y="21"/>
                <a:pt x="21" y="34"/>
                <a:pt x="13" y="48"/>
              </a:cubicBezTo>
              <a:cubicBezTo>
                <a:pt x="4" y="63"/>
                <a:pt x="0" y="80"/>
                <a:pt x="0" y="97"/>
              </a:cubicBezTo>
              <a:lnTo>
                <a:pt x="0" y="484"/>
              </a:lnTo>
              <a:lnTo>
                <a:pt x="0" y="484"/>
              </a:lnTo>
              <a:cubicBezTo>
                <a:pt x="0" y="501"/>
                <a:pt x="4" y="518"/>
                <a:pt x="13" y="533"/>
              </a:cubicBezTo>
              <a:cubicBezTo>
                <a:pt x="21" y="547"/>
                <a:pt x="34" y="560"/>
                <a:pt x="48" y="568"/>
              </a:cubicBezTo>
              <a:cubicBezTo>
                <a:pt x="63" y="577"/>
                <a:pt x="80" y="581"/>
                <a:pt x="97" y="581"/>
              </a:cubicBezTo>
              <a:lnTo>
                <a:pt x="1698" y="581"/>
              </a:lnTo>
              <a:lnTo>
                <a:pt x="1698" y="581"/>
              </a:lnTo>
              <a:cubicBezTo>
                <a:pt x="1715" y="581"/>
                <a:pt x="1732" y="577"/>
                <a:pt x="1747" y="568"/>
              </a:cubicBezTo>
              <a:cubicBezTo>
                <a:pt x="1761" y="560"/>
                <a:pt x="1774" y="547"/>
                <a:pt x="1782" y="533"/>
              </a:cubicBezTo>
              <a:cubicBezTo>
                <a:pt x="1791" y="518"/>
                <a:pt x="1795" y="501"/>
                <a:pt x="1795" y="484"/>
              </a:cubicBezTo>
              <a:lnTo>
                <a:pt x="1795" y="96"/>
              </a:lnTo>
              <a:lnTo>
                <a:pt x="1795" y="97"/>
              </a:lnTo>
              <a:lnTo>
                <a:pt x="1795" y="97"/>
              </a:lnTo>
              <a:cubicBezTo>
                <a:pt x="1795" y="80"/>
                <a:pt x="1791" y="63"/>
                <a:pt x="1782" y="48"/>
              </a:cubicBezTo>
              <a:cubicBezTo>
                <a:pt x="1774" y="34"/>
                <a:pt x="1761" y="21"/>
                <a:pt x="1747" y="13"/>
              </a:cubicBezTo>
              <a:cubicBezTo>
                <a:pt x="1732" y="4"/>
                <a:pt x="1715" y="0"/>
                <a:pt x="1698" y="0"/>
              </a:cubicBezTo>
              <a:lnTo>
                <a:pt x="9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1056240</xdr:colOff>
      <xdr:row>13</xdr:row>
      <xdr:rowOff>57960</xdr:rowOff>
    </xdr:from>
    <xdr:to>
      <xdr:col>4</xdr:col>
      <xdr:colOff>1702440</xdr:colOff>
      <xdr:row>13</xdr:row>
      <xdr:rowOff>266760</xdr:rowOff>
    </xdr:to>
    <xdr:sp>
      <xdr:nvSpPr>
        <xdr:cNvPr id="45" name="CustomShape 1"/>
        <xdr:cNvSpPr/>
      </xdr:nvSpPr>
      <xdr:spPr>
        <a:xfrm>
          <a:off x="1930320" y="2629440"/>
          <a:ext cx="646200" cy="208800"/>
        </a:xfrm>
        <a:custGeom>
          <a:avLst/>
          <a:gdLst/>
          <a:ahLst/>
          <a:rect l="0" t="0" r="r" b="b"/>
          <a:pathLst>
            <a:path w="1797" h="582">
              <a:moveTo>
                <a:pt x="96" y="0"/>
              </a:moveTo>
              <a:lnTo>
                <a:pt x="97" y="0"/>
              </a:lnTo>
              <a:cubicBezTo>
                <a:pt x="80" y="0"/>
                <a:pt x="63" y="4"/>
                <a:pt x="48" y="13"/>
              </a:cubicBezTo>
              <a:cubicBezTo>
                <a:pt x="34" y="21"/>
                <a:pt x="21" y="34"/>
                <a:pt x="13" y="48"/>
              </a:cubicBezTo>
              <a:cubicBezTo>
                <a:pt x="4" y="63"/>
                <a:pt x="0" y="80"/>
                <a:pt x="0" y="97"/>
              </a:cubicBezTo>
              <a:lnTo>
                <a:pt x="0" y="484"/>
              </a:lnTo>
              <a:lnTo>
                <a:pt x="0" y="484"/>
              </a:lnTo>
              <a:cubicBezTo>
                <a:pt x="0" y="501"/>
                <a:pt x="4" y="518"/>
                <a:pt x="13" y="533"/>
              </a:cubicBezTo>
              <a:cubicBezTo>
                <a:pt x="21" y="547"/>
                <a:pt x="34" y="560"/>
                <a:pt x="48" y="568"/>
              </a:cubicBezTo>
              <a:cubicBezTo>
                <a:pt x="63" y="577"/>
                <a:pt x="80" y="581"/>
                <a:pt x="97" y="581"/>
              </a:cubicBezTo>
              <a:lnTo>
                <a:pt x="1699" y="581"/>
              </a:lnTo>
              <a:lnTo>
                <a:pt x="1699" y="581"/>
              </a:lnTo>
              <a:cubicBezTo>
                <a:pt x="1716" y="581"/>
                <a:pt x="1733" y="577"/>
                <a:pt x="1748" y="568"/>
              </a:cubicBezTo>
              <a:cubicBezTo>
                <a:pt x="1762" y="560"/>
                <a:pt x="1775" y="547"/>
                <a:pt x="1783" y="533"/>
              </a:cubicBezTo>
              <a:cubicBezTo>
                <a:pt x="1792" y="518"/>
                <a:pt x="1796" y="501"/>
                <a:pt x="1796" y="484"/>
              </a:cubicBezTo>
              <a:lnTo>
                <a:pt x="1796" y="96"/>
              </a:lnTo>
              <a:lnTo>
                <a:pt x="1796" y="97"/>
              </a:lnTo>
              <a:lnTo>
                <a:pt x="1796" y="97"/>
              </a:lnTo>
              <a:cubicBezTo>
                <a:pt x="1796" y="80"/>
                <a:pt x="1792" y="63"/>
                <a:pt x="1783" y="48"/>
              </a:cubicBezTo>
              <a:cubicBezTo>
                <a:pt x="1775" y="34"/>
                <a:pt x="1762" y="21"/>
                <a:pt x="1748" y="13"/>
              </a:cubicBezTo>
              <a:cubicBezTo>
                <a:pt x="1733" y="4"/>
                <a:pt x="1716" y="0"/>
                <a:pt x="1699" y="0"/>
              </a:cubicBezTo>
              <a:lnTo>
                <a:pt x="9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201960</xdr:colOff>
      <xdr:row>6</xdr:row>
      <xdr:rowOff>75960</xdr:rowOff>
    </xdr:from>
    <xdr:to>
      <xdr:col>4</xdr:col>
      <xdr:colOff>999000</xdr:colOff>
      <xdr:row>7</xdr:row>
      <xdr:rowOff>114480</xdr:rowOff>
    </xdr:to>
    <xdr:sp>
      <xdr:nvSpPr>
        <xdr:cNvPr id="46" name="CustomShape 1"/>
        <xdr:cNvSpPr/>
      </xdr:nvSpPr>
      <xdr:spPr>
        <a:xfrm>
          <a:off x="1076040" y="75960"/>
          <a:ext cx="797040" cy="267120"/>
        </a:xfrm>
        <a:custGeom>
          <a:avLst/>
          <a:gdLst/>
          <a:ahLst/>
          <a:rect l="0" t="0" r="r" b="b"/>
          <a:pathLst>
            <a:path w="2216" h="744">
              <a:moveTo>
                <a:pt x="123" y="0"/>
              </a:moveTo>
              <a:lnTo>
                <a:pt x="124" y="0"/>
              </a:lnTo>
              <a:cubicBezTo>
                <a:pt x="102" y="0"/>
                <a:pt x="81" y="6"/>
                <a:pt x="62" y="17"/>
              </a:cubicBezTo>
              <a:cubicBezTo>
                <a:pt x="43" y="27"/>
                <a:pt x="27" y="43"/>
                <a:pt x="17" y="62"/>
              </a:cubicBezTo>
              <a:cubicBezTo>
                <a:pt x="6" y="81"/>
                <a:pt x="0" y="102"/>
                <a:pt x="0" y="124"/>
              </a:cubicBezTo>
              <a:lnTo>
                <a:pt x="0" y="619"/>
              </a:lnTo>
              <a:lnTo>
                <a:pt x="0" y="619"/>
              </a:lnTo>
              <a:cubicBezTo>
                <a:pt x="0" y="641"/>
                <a:pt x="6" y="662"/>
                <a:pt x="17" y="681"/>
              </a:cubicBezTo>
              <a:cubicBezTo>
                <a:pt x="27" y="700"/>
                <a:pt x="43" y="716"/>
                <a:pt x="62" y="726"/>
              </a:cubicBezTo>
              <a:cubicBezTo>
                <a:pt x="81" y="737"/>
                <a:pt x="102" y="743"/>
                <a:pt x="124" y="743"/>
              </a:cubicBezTo>
              <a:lnTo>
                <a:pt x="2091" y="743"/>
              </a:lnTo>
              <a:lnTo>
                <a:pt x="2091" y="743"/>
              </a:lnTo>
              <a:cubicBezTo>
                <a:pt x="2113" y="743"/>
                <a:pt x="2134" y="737"/>
                <a:pt x="2153" y="726"/>
              </a:cubicBezTo>
              <a:cubicBezTo>
                <a:pt x="2172" y="716"/>
                <a:pt x="2188" y="700"/>
                <a:pt x="2198" y="681"/>
              </a:cubicBezTo>
              <a:cubicBezTo>
                <a:pt x="2209" y="662"/>
                <a:pt x="2215" y="641"/>
                <a:pt x="2215" y="619"/>
              </a:cubicBezTo>
              <a:lnTo>
                <a:pt x="2215" y="123"/>
              </a:lnTo>
              <a:lnTo>
                <a:pt x="2215" y="124"/>
              </a:lnTo>
              <a:lnTo>
                <a:pt x="2215" y="124"/>
              </a:lnTo>
              <a:cubicBezTo>
                <a:pt x="2215" y="102"/>
                <a:pt x="2209" y="81"/>
                <a:pt x="2198" y="62"/>
              </a:cubicBezTo>
              <a:cubicBezTo>
                <a:pt x="2188" y="43"/>
                <a:pt x="2172" y="27"/>
                <a:pt x="2153" y="17"/>
              </a:cubicBezTo>
              <a:cubicBezTo>
                <a:pt x="2134" y="6"/>
                <a:pt x="2113" y="0"/>
                <a:pt x="2091" y="0"/>
              </a:cubicBezTo>
              <a:lnTo>
                <a:pt x="123"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1097640</xdr:colOff>
      <xdr:row>6</xdr:row>
      <xdr:rowOff>75960</xdr:rowOff>
    </xdr:from>
    <xdr:to>
      <xdr:col>4</xdr:col>
      <xdr:colOff>1894680</xdr:colOff>
      <xdr:row>7</xdr:row>
      <xdr:rowOff>114480</xdr:rowOff>
    </xdr:to>
    <xdr:sp>
      <xdr:nvSpPr>
        <xdr:cNvPr id="47" name="CustomShape 1"/>
        <xdr:cNvSpPr/>
      </xdr:nvSpPr>
      <xdr:spPr>
        <a:xfrm>
          <a:off x="1971720" y="75960"/>
          <a:ext cx="797040" cy="267120"/>
        </a:xfrm>
        <a:custGeom>
          <a:avLst/>
          <a:gdLst/>
          <a:ahLst/>
          <a:rect l="0" t="0" r="r" b="b"/>
          <a:pathLst>
            <a:path w="2216" h="744">
              <a:moveTo>
                <a:pt x="123" y="0"/>
              </a:moveTo>
              <a:lnTo>
                <a:pt x="124" y="0"/>
              </a:lnTo>
              <a:cubicBezTo>
                <a:pt x="102" y="0"/>
                <a:pt x="81" y="6"/>
                <a:pt x="62" y="17"/>
              </a:cubicBezTo>
              <a:cubicBezTo>
                <a:pt x="43" y="27"/>
                <a:pt x="27" y="43"/>
                <a:pt x="17" y="62"/>
              </a:cubicBezTo>
              <a:cubicBezTo>
                <a:pt x="6" y="81"/>
                <a:pt x="0" y="102"/>
                <a:pt x="0" y="124"/>
              </a:cubicBezTo>
              <a:lnTo>
                <a:pt x="0" y="619"/>
              </a:lnTo>
              <a:lnTo>
                <a:pt x="0" y="619"/>
              </a:lnTo>
              <a:cubicBezTo>
                <a:pt x="0" y="641"/>
                <a:pt x="6" y="662"/>
                <a:pt x="17" y="681"/>
              </a:cubicBezTo>
              <a:cubicBezTo>
                <a:pt x="27" y="700"/>
                <a:pt x="43" y="716"/>
                <a:pt x="62" y="726"/>
              </a:cubicBezTo>
              <a:cubicBezTo>
                <a:pt x="81" y="737"/>
                <a:pt x="102" y="743"/>
                <a:pt x="124" y="743"/>
              </a:cubicBezTo>
              <a:lnTo>
                <a:pt x="2091" y="743"/>
              </a:lnTo>
              <a:lnTo>
                <a:pt x="2091" y="743"/>
              </a:lnTo>
              <a:cubicBezTo>
                <a:pt x="2113" y="743"/>
                <a:pt x="2134" y="737"/>
                <a:pt x="2153" y="726"/>
              </a:cubicBezTo>
              <a:cubicBezTo>
                <a:pt x="2172" y="716"/>
                <a:pt x="2188" y="700"/>
                <a:pt x="2198" y="681"/>
              </a:cubicBezTo>
              <a:cubicBezTo>
                <a:pt x="2209" y="662"/>
                <a:pt x="2215" y="641"/>
                <a:pt x="2215" y="619"/>
              </a:cubicBezTo>
              <a:lnTo>
                <a:pt x="2215" y="123"/>
              </a:lnTo>
              <a:lnTo>
                <a:pt x="2215" y="124"/>
              </a:lnTo>
              <a:lnTo>
                <a:pt x="2215" y="124"/>
              </a:lnTo>
              <a:cubicBezTo>
                <a:pt x="2215" y="102"/>
                <a:pt x="2209" y="81"/>
                <a:pt x="2198" y="62"/>
              </a:cubicBezTo>
              <a:cubicBezTo>
                <a:pt x="2188" y="43"/>
                <a:pt x="2172" y="27"/>
                <a:pt x="2153" y="17"/>
              </a:cubicBezTo>
              <a:cubicBezTo>
                <a:pt x="2134" y="6"/>
                <a:pt x="2113" y="0"/>
                <a:pt x="2091" y="0"/>
              </a:cubicBezTo>
              <a:lnTo>
                <a:pt x="123"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49320</xdr:colOff>
      <xdr:row>13</xdr:row>
      <xdr:rowOff>57240</xdr:rowOff>
    </xdr:from>
    <xdr:to>
      <xdr:col>5</xdr:col>
      <xdr:colOff>695880</xdr:colOff>
      <xdr:row>13</xdr:row>
      <xdr:rowOff>266400</xdr:rowOff>
    </xdr:to>
    <xdr:sp>
      <xdr:nvSpPr>
        <xdr:cNvPr id="48" name="CustomShape 1"/>
        <xdr:cNvSpPr/>
      </xdr:nvSpPr>
      <xdr:spPr>
        <a:xfrm>
          <a:off x="692280" y="265536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796680</xdr:colOff>
      <xdr:row>13</xdr:row>
      <xdr:rowOff>57240</xdr:rowOff>
    </xdr:from>
    <xdr:to>
      <xdr:col>5</xdr:col>
      <xdr:colOff>1442880</xdr:colOff>
      <xdr:row>13</xdr:row>
      <xdr:rowOff>266400</xdr:rowOff>
    </xdr:to>
    <xdr:sp>
      <xdr:nvSpPr>
        <xdr:cNvPr id="49" name="CustomShape 1"/>
        <xdr:cNvSpPr/>
      </xdr:nvSpPr>
      <xdr:spPr>
        <a:xfrm>
          <a:off x="1439640" y="265536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50" name="CustomShape 1"/>
        <xdr:cNvSpPr/>
      </xdr:nvSpPr>
      <xdr:spPr>
        <a:xfrm>
          <a:off x="672840" y="27612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51" name="CustomShape 1"/>
        <xdr:cNvSpPr/>
      </xdr:nvSpPr>
      <xdr:spPr>
        <a:xfrm>
          <a:off x="1579680" y="27612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52" name="CustomShape 1"/>
        <xdr:cNvSpPr/>
      </xdr:nvSpPr>
      <xdr:spPr>
        <a:xfrm>
          <a:off x="682560" y="243828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57240</xdr:rowOff>
    </xdr:from>
    <xdr:to>
      <xdr:col>5</xdr:col>
      <xdr:colOff>1391400</xdr:colOff>
      <xdr:row>13</xdr:row>
      <xdr:rowOff>266400</xdr:rowOff>
    </xdr:to>
    <xdr:sp>
      <xdr:nvSpPr>
        <xdr:cNvPr id="53" name="CustomShape 1"/>
        <xdr:cNvSpPr/>
      </xdr:nvSpPr>
      <xdr:spPr>
        <a:xfrm>
          <a:off x="1387800" y="24382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10080</xdr:colOff>
      <xdr:row>6</xdr:row>
      <xdr:rowOff>95400</xdr:rowOff>
    </xdr:from>
    <xdr:to>
      <xdr:col>5</xdr:col>
      <xdr:colOff>808920</xdr:colOff>
      <xdr:row>7</xdr:row>
      <xdr:rowOff>142920</xdr:rowOff>
    </xdr:to>
    <xdr:sp>
      <xdr:nvSpPr>
        <xdr:cNvPr id="54" name="CustomShape 1"/>
        <xdr:cNvSpPr/>
      </xdr:nvSpPr>
      <xdr:spPr>
        <a:xfrm>
          <a:off x="653040" y="95400"/>
          <a:ext cx="798840" cy="237960"/>
        </a:xfrm>
        <a:custGeom>
          <a:avLst/>
          <a:gdLst/>
          <a:ahLst/>
          <a:rect l="0" t="0" r="r" b="b"/>
          <a:pathLst>
            <a:path w="2221" h="663">
              <a:moveTo>
                <a:pt x="110" y="0"/>
              </a:moveTo>
              <a:lnTo>
                <a:pt x="110" y="0"/>
              </a:lnTo>
              <a:cubicBezTo>
                <a:pt x="91" y="0"/>
                <a:pt x="72" y="5"/>
                <a:pt x="55" y="15"/>
              </a:cubicBezTo>
              <a:cubicBezTo>
                <a:pt x="38" y="24"/>
                <a:pt x="24" y="38"/>
                <a:pt x="15" y="55"/>
              </a:cubicBezTo>
              <a:cubicBezTo>
                <a:pt x="5" y="72"/>
                <a:pt x="0" y="91"/>
                <a:pt x="0" y="110"/>
              </a:cubicBezTo>
              <a:lnTo>
                <a:pt x="0" y="551"/>
              </a:lnTo>
              <a:lnTo>
                <a:pt x="0" y="552"/>
              </a:lnTo>
              <a:cubicBezTo>
                <a:pt x="0" y="571"/>
                <a:pt x="5" y="590"/>
                <a:pt x="15" y="607"/>
              </a:cubicBezTo>
              <a:cubicBezTo>
                <a:pt x="24" y="624"/>
                <a:pt x="38" y="638"/>
                <a:pt x="55" y="647"/>
              </a:cubicBezTo>
              <a:cubicBezTo>
                <a:pt x="72" y="657"/>
                <a:pt x="91" y="662"/>
                <a:pt x="110" y="662"/>
              </a:cubicBezTo>
              <a:lnTo>
                <a:pt x="2109" y="662"/>
              </a:lnTo>
              <a:lnTo>
                <a:pt x="2110" y="662"/>
              </a:lnTo>
              <a:cubicBezTo>
                <a:pt x="2129" y="662"/>
                <a:pt x="2148" y="657"/>
                <a:pt x="2165" y="647"/>
              </a:cubicBezTo>
              <a:cubicBezTo>
                <a:pt x="2182" y="638"/>
                <a:pt x="2196" y="624"/>
                <a:pt x="2205" y="607"/>
              </a:cubicBezTo>
              <a:cubicBezTo>
                <a:pt x="2215" y="590"/>
                <a:pt x="2220" y="571"/>
                <a:pt x="2220" y="552"/>
              </a:cubicBezTo>
              <a:lnTo>
                <a:pt x="2220" y="110"/>
              </a:lnTo>
              <a:lnTo>
                <a:pt x="2220" y="110"/>
              </a:lnTo>
              <a:lnTo>
                <a:pt x="2220" y="110"/>
              </a:lnTo>
              <a:cubicBezTo>
                <a:pt x="2220" y="91"/>
                <a:pt x="2215" y="72"/>
                <a:pt x="2205" y="55"/>
              </a:cubicBezTo>
              <a:cubicBezTo>
                <a:pt x="2196" y="38"/>
                <a:pt x="2182" y="24"/>
                <a:pt x="2165" y="15"/>
              </a:cubicBezTo>
              <a:cubicBezTo>
                <a:pt x="2148" y="5"/>
                <a:pt x="2129" y="0"/>
                <a:pt x="2110" y="0"/>
              </a:cubicBezTo>
              <a:lnTo>
                <a:pt x="110"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907200</xdr:colOff>
      <xdr:row>6</xdr:row>
      <xdr:rowOff>95400</xdr:rowOff>
    </xdr:from>
    <xdr:to>
      <xdr:col>5</xdr:col>
      <xdr:colOff>1703520</xdr:colOff>
      <xdr:row>7</xdr:row>
      <xdr:rowOff>133200</xdr:rowOff>
    </xdr:to>
    <xdr:sp>
      <xdr:nvSpPr>
        <xdr:cNvPr id="55" name="CustomShape 1"/>
        <xdr:cNvSpPr/>
      </xdr:nvSpPr>
      <xdr:spPr>
        <a:xfrm>
          <a:off x="155016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56880</xdr:rowOff>
    </xdr:from>
    <xdr:to>
      <xdr:col>5</xdr:col>
      <xdr:colOff>676080</xdr:colOff>
      <xdr:row>13</xdr:row>
      <xdr:rowOff>266040</xdr:rowOff>
    </xdr:to>
    <xdr:sp>
      <xdr:nvSpPr>
        <xdr:cNvPr id="56" name="CustomShape 1"/>
        <xdr:cNvSpPr/>
      </xdr:nvSpPr>
      <xdr:spPr>
        <a:xfrm>
          <a:off x="67284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56880</xdr:rowOff>
    </xdr:from>
    <xdr:to>
      <xdr:col>5</xdr:col>
      <xdr:colOff>1410840</xdr:colOff>
      <xdr:row>13</xdr:row>
      <xdr:rowOff>266040</xdr:rowOff>
    </xdr:to>
    <xdr:sp>
      <xdr:nvSpPr>
        <xdr:cNvPr id="57" name="CustomShape 1"/>
        <xdr:cNvSpPr/>
      </xdr:nvSpPr>
      <xdr:spPr>
        <a:xfrm>
          <a:off x="140760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85680</xdr:rowOff>
    </xdr:from>
    <xdr:to>
      <xdr:col>5</xdr:col>
      <xdr:colOff>818640</xdr:colOff>
      <xdr:row>7</xdr:row>
      <xdr:rowOff>123480</xdr:rowOff>
    </xdr:to>
    <xdr:sp>
      <xdr:nvSpPr>
        <xdr:cNvPr id="58" name="CustomShape 1"/>
        <xdr:cNvSpPr/>
      </xdr:nvSpPr>
      <xdr:spPr>
        <a:xfrm>
          <a:off x="66276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926640</xdr:colOff>
      <xdr:row>6</xdr:row>
      <xdr:rowOff>85680</xdr:rowOff>
    </xdr:from>
    <xdr:to>
      <xdr:col>5</xdr:col>
      <xdr:colOff>1722960</xdr:colOff>
      <xdr:row>7</xdr:row>
      <xdr:rowOff>123480</xdr:rowOff>
    </xdr:to>
    <xdr:sp>
      <xdr:nvSpPr>
        <xdr:cNvPr id="59" name="CustomShape 1"/>
        <xdr:cNvSpPr/>
      </xdr:nvSpPr>
      <xdr:spPr>
        <a:xfrm>
          <a:off x="156960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60" name="CustomShape 1"/>
        <xdr:cNvSpPr/>
      </xdr:nvSpPr>
      <xdr:spPr>
        <a:xfrm>
          <a:off x="68256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774360</xdr:colOff>
      <xdr:row>13</xdr:row>
      <xdr:rowOff>57240</xdr:rowOff>
    </xdr:from>
    <xdr:to>
      <xdr:col>5</xdr:col>
      <xdr:colOff>1420920</xdr:colOff>
      <xdr:row>13</xdr:row>
      <xdr:rowOff>266400</xdr:rowOff>
    </xdr:to>
    <xdr:sp>
      <xdr:nvSpPr>
        <xdr:cNvPr id="61" name="CustomShape 1"/>
        <xdr:cNvSpPr/>
      </xdr:nvSpPr>
      <xdr:spPr>
        <a:xfrm>
          <a:off x="1417320" y="246492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75960</xdr:rowOff>
    </xdr:from>
    <xdr:to>
      <xdr:col>5</xdr:col>
      <xdr:colOff>828360</xdr:colOff>
      <xdr:row>7</xdr:row>
      <xdr:rowOff>114480</xdr:rowOff>
    </xdr:to>
    <xdr:sp>
      <xdr:nvSpPr>
        <xdr:cNvPr id="62" name="CustomShape 1"/>
        <xdr:cNvSpPr/>
      </xdr:nvSpPr>
      <xdr:spPr>
        <a:xfrm>
          <a:off x="672840" y="75960"/>
          <a:ext cx="798480" cy="228960"/>
        </a:xfrm>
        <a:custGeom>
          <a:avLst/>
          <a:gdLst/>
          <a:ahLst/>
          <a:rect l="0" t="0" r="r" b="b"/>
          <a:pathLst>
            <a:path w="2220"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2" y="637"/>
              </a:lnTo>
              <a:lnTo>
                <a:pt x="2113" y="637"/>
              </a:lnTo>
              <a:cubicBezTo>
                <a:pt x="2131" y="637"/>
                <a:pt x="2150" y="632"/>
                <a:pt x="2166" y="623"/>
              </a:cubicBezTo>
              <a:cubicBezTo>
                <a:pt x="2182" y="613"/>
                <a:pt x="2195" y="600"/>
                <a:pt x="2205" y="584"/>
              </a:cubicBezTo>
              <a:cubicBezTo>
                <a:pt x="2214" y="568"/>
                <a:pt x="2219" y="549"/>
                <a:pt x="2219" y="531"/>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75960</xdr:rowOff>
    </xdr:from>
    <xdr:to>
      <xdr:col>5</xdr:col>
      <xdr:colOff>1735200</xdr:colOff>
      <xdr:row>7</xdr:row>
      <xdr:rowOff>114480</xdr:rowOff>
    </xdr:to>
    <xdr:sp>
      <xdr:nvSpPr>
        <xdr:cNvPr id="63" name="CustomShape 1"/>
        <xdr:cNvSpPr/>
      </xdr:nvSpPr>
      <xdr:spPr>
        <a:xfrm>
          <a:off x="1579680" y="75960"/>
          <a:ext cx="798480" cy="228960"/>
        </a:xfrm>
        <a:custGeom>
          <a:avLst/>
          <a:gdLst/>
          <a:ahLst/>
          <a:rect l="0" t="0" r="r" b="b"/>
          <a:pathLst>
            <a:path w="2220"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2" y="637"/>
              </a:lnTo>
              <a:lnTo>
                <a:pt x="2113" y="637"/>
              </a:lnTo>
              <a:cubicBezTo>
                <a:pt x="2131" y="637"/>
                <a:pt x="2150" y="632"/>
                <a:pt x="2166" y="623"/>
              </a:cubicBezTo>
              <a:cubicBezTo>
                <a:pt x="2182" y="613"/>
                <a:pt x="2195" y="600"/>
                <a:pt x="2205" y="584"/>
              </a:cubicBezTo>
              <a:cubicBezTo>
                <a:pt x="2214" y="568"/>
                <a:pt x="2219" y="549"/>
                <a:pt x="2219" y="531"/>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56880</xdr:rowOff>
    </xdr:from>
    <xdr:to>
      <xdr:col>5</xdr:col>
      <xdr:colOff>666360</xdr:colOff>
      <xdr:row>13</xdr:row>
      <xdr:rowOff>266040</xdr:rowOff>
    </xdr:to>
    <xdr:sp>
      <xdr:nvSpPr>
        <xdr:cNvPr id="64" name="CustomShape 1"/>
        <xdr:cNvSpPr/>
      </xdr:nvSpPr>
      <xdr:spPr>
        <a:xfrm>
          <a:off x="662760" y="24094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56880</xdr:rowOff>
    </xdr:from>
    <xdr:to>
      <xdr:col>5</xdr:col>
      <xdr:colOff>1391400</xdr:colOff>
      <xdr:row>13</xdr:row>
      <xdr:rowOff>266040</xdr:rowOff>
    </xdr:to>
    <xdr:sp>
      <xdr:nvSpPr>
        <xdr:cNvPr id="65" name="CustomShape 1"/>
        <xdr:cNvSpPr/>
      </xdr:nvSpPr>
      <xdr:spPr>
        <a:xfrm>
          <a:off x="1387800" y="24094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10080</xdr:colOff>
      <xdr:row>6</xdr:row>
      <xdr:rowOff>95400</xdr:rowOff>
    </xdr:from>
    <xdr:to>
      <xdr:col>5</xdr:col>
      <xdr:colOff>808920</xdr:colOff>
      <xdr:row>7</xdr:row>
      <xdr:rowOff>133200</xdr:rowOff>
    </xdr:to>
    <xdr:sp>
      <xdr:nvSpPr>
        <xdr:cNvPr id="66" name="CustomShape 1"/>
        <xdr:cNvSpPr/>
      </xdr:nvSpPr>
      <xdr:spPr>
        <a:xfrm>
          <a:off x="653040" y="9540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897120</xdr:colOff>
      <xdr:row>6</xdr:row>
      <xdr:rowOff>95400</xdr:rowOff>
    </xdr:from>
    <xdr:to>
      <xdr:col>5</xdr:col>
      <xdr:colOff>1693440</xdr:colOff>
      <xdr:row>7</xdr:row>
      <xdr:rowOff>133200</xdr:rowOff>
    </xdr:to>
    <xdr:sp>
      <xdr:nvSpPr>
        <xdr:cNvPr id="67" name="CustomShape 1"/>
        <xdr:cNvSpPr/>
      </xdr:nvSpPr>
      <xdr:spPr>
        <a:xfrm>
          <a:off x="154008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139320</xdr:colOff>
      <xdr:row>3</xdr:row>
      <xdr:rowOff>123480</xdr:rowOff>
    </xdr:from>
    <xdr:to>
      <xdr:col>4</xdr:col>
      <xdr:colOff>940680</xdr:colOff>
      <xdr:row>3</xdr:row>
      <xdr:rowOff>351720</xdr:rowOff>
    </xdr:to>
    <xdr:sp>
      <xdr:nvSpPr>
        <xdr:cNvPr id="1" name="CustomShape 1"/>
        <xdr:cNvSpPr/>
      </xdr:nvSpPr>
      <xdr:spPr>
        <a:xfrm>
          <a:off x="339840" y="123480"/>
          <a:ext cx="801360" cy="228240"/>
        </a:xfrm>
        <a:custGeom>
          <a:avLst/>
          <a:gdLst/>
          <a:ahLst/>
          <a:rect l="0" t="0" r="r" b="b"/>
          <a:pathLst>
            <a:path w="222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21" y="635"/>
              </a:lnTo>
              <a:lnTo>
                <a:pt x="2121" y="635"/>
              </a:lnTo>
              <a:cubicBezTo>
                <a:pt x="2140" y="635"/>
                <a:pt x="2158" y="630"/>
                <a:pt x="2174" y="621"/>
              </a:cubicBezTo>
              <a:cubicBezTo>
                <a:pt x="2190" y="612"/>
                <a:pt x="2204" y="598"/>
                <a:pt x="2213" y="582"/>
              </a:cubicBezTo>
              <a:cubicBezTo>
                <a:pt x="2222" y="566"/>
                <a:pt x="2227" y="548"/>
                <a:pt x="2227" y="529"/>
              </a:cubicBezTo>
              <a:lnTo>
                <a:pt x="2226" y="105"/>
              </a:lnTo>
              <a:lnTo>
                <a:pt x="2227" y="106"/>
              </a:lnTo>
              <a:lnTo>
                <a:pt x="2227" y="106"/>
              </a:lnTo>
              <a:cubicBezTo>
                <a:pt x="2227" y="87"/>
                <a:pt x="2222" y="69"/>
                <a:pt x="2213" y="53"/>
              </a:cubicBezTo>
              <a:cubicBezTo>
                <a:pt x="2204" y="37"/>
                <a:pt x="2190" y="23"/>
                <a:pt x="2174" y="14"/>
              </a:cubicBezTo>
              <a:cubicBezTo>
                <a:pt x="2158" y="5"/>
                <a:pt x="2140" y="0"/>
                <a:pt x="212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1029600</xdr:colOff>
      <xdr:row>3</xdr:row>
      <xdr:rowOff>114840</xdr:rowOff>
    </xdr:from>
    <xdr:to>
      <xdr:col>4</xdr:col>
      <xdr:colOff>1830960</xdr:colOff>
      <xdr:row>3</xdr:row>
      <xdr:rowOff>343080</xdr:rowOff>
    </xdr:to>
    <xdr:sp>
      <xdr:nvSpPr>
        <xdr:cNvPr id="2" name="CustomShape 1"/>
        <xdr:cNvSpPr/>
      </xdr:nvSpPr>
      <xdr:spPr>
        <a:xfrm>
          <a:off x="1230120" y="114840"/>
          <a:ext cx="801360" cy="228240"/>
        </a:xfrm>
        <a:custGeom>
          <a:avLst/>
          <a:gdLst/>
          <a:ahLst/>
          <a:rect l="0" t="0" r="r" b="b"/>
          <a:pathLst>
            <a:path w="222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21" y="635"/>
              </a:lnTo>
              <a:lnTo>
                <a:pt x="2121" y="635"/>
              </a:lnTo>
              <a:cubicBezTo>
                <a:pt x="2140" y="635"/>
                <a:pt x="2158" y="630"/>
                <a:pt x="2174" y="621"/>
              </a:cubicBezTo>
              <a:cubicBezTo>
                <a:pt x="2190" y="612"/>
                <a:pt x="2204" y="598"/>
                <a:pt x="2213" y="582"/>
              </a:cubicBezTo>
              <a:cubicBezTo>
                <a:pt x="2222" y="566"/>
                <a:pt x="2227" y="548"/>
                <a:pt x="2227" y="529"/>
              </a:cubicBezTo>
              <a:lnTo>
                <a:pt x="2226" y="105"/>
              </a:lnTo>
              <a:lnTo>
                <a:pt x="2227" y="106"/>
              </a:lnTo>
              <a:lnTo>
                <a:pt x="2227" y="106"/>
              </a:lnTo>
              <a:cubicBezTo>
                <a:pt x="2227" y="87"/>
                <a:pt x="2222" y="69"/>
                <a:pt x="2213" y="53"/>
              </a:cubicBezTo>
              <a:cubicBezTo>
                <a:pt x="2204" y="37"/>
                <a:pt x="2190" y="23"/>
                <a:pt x="2174" y="14"/>
              </a:cubicBezTo>
              <a:cubicBezTo>
                <a:pt x="2158" y="5"/>
                <a:pt x="2140" y="0"/>
                <a:pt x="212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56880</xdr:rowOff>
    </xdr:from>
    <xdr:to>
      <xdr:col>5</xdr:col>
      <xdr:colOff>676080</xdr:colOff>
      <xdr:row>13</xdr:row>
      <xdr:rowOff>266040</xdr:rowOff>
    </xdr:to>
    <xdr:sp>
      <xdr:nvSpPr>
        <xdr:cNvPr id="68" name="CustomShape 1"/>
        <xdr:cNvSpPr/>
      </xdr:nvSpPr>
      <xdr:spPr>
        <a:xfrm>
          <a:off x="67284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56880</xdr:rowOff>
    </xdr:from>
    <xdr:to>
      <xdr:col>5</xdr:col>
      <xdr:colOff>1391400</xdr:colOff>
      <xdr:row>13</xdr:row>
      <xdr:rowOff>266040</xdr:rowOff>
    </xdr:to>
    <xdr:sp>
      <xdr:nvSpPr>
        <xdr:cNvPr id="69" name="CustomShape 1"/>
        <xdr:cNvSpPr/>
      </xdr:nvSpPr>
      <xdr:spPr>
        <a:xfrm>
          <a:off x="1387800" y="244764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75960</xdr:rowOff>
    </xdr:from>
    <xdr:to>
      <xdr:col>5</xdr:col>
      <xdr:colOff>818640</xdr:colOff>
      <xdr:row>7</xdr:row>
      <xdr:rowOff>114480</xdr:rowOff>
    </xdr:to>
    <xdr:sp>
      <xdr:nvSpPr>
        <xdr:cNvPr id="70" name="CustomShape 1"/>
        <xdr:cNvSpPr/>
      </xdr:nvSpPr>
      <xdr:spPr>
        <a:xfrm>
          <a:off x="662760" y="75960"/>
          <a:ext cx="798840" cy="228960"/>
        </a:xfrm>
        <a:custGeom>
          <a:avLst/>
          <a:gdLst/>
          <a:ahLst/>
          <a:rect l="0" t="0" r="r" b="b"/>
          <a:pathLst>
            <a:path w="2221"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3" y="637"/>
              </a:lnTo>
              <a:lnTo>
                <a:pt x="2114" y="637"/>
              </a:lnTo>
              <a:cubicBezTo>
                <a:pt x="2132" y="637"/>
                <a:pt x="2151" y="632"/>
                <a:pt x="2167" y="623"/>
              </a:cubicBezTo>
              <a:cubicBezTo>
                <a:pt x="2183" y="613"/>
                <a:pt x="2196" y="600"/>
                <a:pt x="2206" y="584"/>
              </a:cubicBezTo>
              <a:cubicBezTo>
                <a:pt x="2215" y="568"/>
                <a:pt x="2220" y="549"/>
                <a:pt x="2220" y="531"/>
              </a:cubicBezTo>
              <a:lnTo>
                <a:pt x="2220" y="106"/>
              </a:lnTo>
              <a:lnTo>
                <a:pt x="2220" y="106"/>
              </a:lnTo>
              <a:lnTo>
                <a:pt x="2220" y="106"/>
              </a:lnTo>
              <a:cubicBezTo>
                <a:pt x="2220" y="88"/>
                <a:pt x="2215" y="69"/>
                <a:pt x="2206" y="53"/>
              </a:cubicBezTo>
              <a:cubicBezTo>
                <a:pt x="2196" y="37"/>
                <a:pt x="2183" y="24"/>
                <a:pt x="2167" y="14"/>
              </a:cubicBezTo>
              <a:cubicBezTo>
                <a:pt x="2151" y="5"/>
                <a:pt x="2132"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75960</xdr:rowOff>
    </xdr:from>
    <xdr:to>
      <xdr:col>5</xdr:col>
      <xdr:colOff>1713240</xdr:colOff>
      <xdr:row>7</xdr:row>
      <xdr:rowOff>114480</xdr:rowOff>
    </xdr:to>
    <xdr:sp>
      <xdr:nvSpPr>
        <xdr:cNvPr id="71" name="CustomShape 1"/>
        <xdr:cNvSpPr/>
      </xdr:nvSpPr>
      <xdr:spPr>
        <a:xfrm>
          <a:off x="155988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56880</xdr:rowOff>
    </xdr:from>
    <xdr:to>
      <xdr:col>5</xdr:col>
      <xdr:colOff>666360</xdr:colOff>
      <xdr:row>13</xdr:row>
      <xdr:rowOff>266040</xdr:rowOff>
    </xdr:to>
    <xdr:sp>
      <xdr:nvSpPr>
        <xdr:cNvPr id="72" name="CustomShape 1"/>
        <xdr:cNvSpPr/>
      </xdr:nvSpPr>
      <xdr:spPr>
        <a:xfrm>
          <a:off x="662760" y="24094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735120</xdr:colOff>
      <xdr:row>13</xdr:row>
      <xdr:rowOff>56880</xdr:rowOff>
    </xdr:from>
    <xdr:to>
      <xdr:col>5</xdr:col>
      <xdr:colOff>1381320</xdr:colOff>
      <xdr:row>13</xdr:row>
      <xdr:rowOff>266040</xdr:rowOff>
    </xdr:to>
    <xdr:sp>
      <xdr:nvSpPr>
        <xdr:cNvPr id="73" name="CustomShape 1"/>
        <xdr:cNvSpPr/>
      </xdr:nvSpPr>
      <xdr:spPr>
        <a:xfrm>
          <a:off x="1378080" y="240948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85680</xdr:rowOff>
    </xdr:from>
    <xdr:to>
      <xdr:col>5</xdr:col>
      <xdr:colOff>818640</xdr:colOff>
      <xdr:row>7</xdr:row>
      <xdr:rowOff>133200</xdr:rowOff>
    </xdr:to>
    <xdr:sp>
      <xdr:nvSpPr>
        <xdr:cNvPr id="74" name="CustomShape 1"/>
        <xdr:cNvSpPr/>
      </xdr:nvSpPr>
      <xdr:spPr>
        <a:xfrm>
          <a:off x="662760" y="85680"/>
          <a:ext cx="798840" cy="237960"/>
        </a:xfrm>
        <a:custGeom>
          <a:avLst/>
          <a:gdLst/>
          <a:ahLst/>
          <a:rect l="0" t="0" r="r" b="b"/>
          <a:pathLst>
            <a:path w="2221" h="663">
              <a:moveTo>
                <a:pt x="110" y="0"/>
              </a:moveTo>
              <a:lnTo>
                <a:pt x="110" y="0"/>
              </a:lnTo>
              <a:cubicBezTo>
                <a:pt x="91" y="0"/>
                <a:pt x="72" y="5"/>
                <a:pt x="55" y="15"/>
              </a:cubicBezTo>
              <a:cubicBezTo>
                <a:pt x="38" y="24"/>
                <a:pt x="24" y="38"/>
                <a:pt x="15" y="55"/>
              </a:cubicBezTo>
              <a:cubicBezTo>
                <a:pt x="5" y="72"/>
                <a:pt x="0" y="91"/>
                <a:pt x="0" y="110"/>
              </a:cubicBezTo>
              <a:lnTo>
                <a:pt x="0" y="551"/>
              </a:lnTo>
              <a:lnTo>
                <a:pt x="0" y="552"/>
              </a:lnTo>
              <a:cubicBezTo>
                <a:pt x="0" y="571"/>
                <a:pt x="5" y="590"/>
                <a:pt x="15" y="607"/>
              </a:cubicBezTo>
              <a:cubicBezTo>
                <a:pt x="24" y="624"/>
                <a:pt x="38" y="638"/>
                <a:pt x="55" y="647"/>
              </a:cubicBezTo>
              <a:cubicBezTo>
                <a:pt x="72" y="657"/>
                <a:pt x="91" y="662"/>
                <a:pt x="110" y="662"/>
              </a:cubicBezTo>
              <a:lnTo>
                <a:pt x="2109" y="662"/>
              </a:lnTo>
              <a:lnTo>
                <a:pt x="2110" y="662"/>
              </a:lnTo>
              <a:cubicBezTo>
                <a:pt x="2129" y="662"/>
                <a:pt x="2148" y="657"/>
                <a:pt x="2165" y="647"/>
              </a:cubicBezTo>
              <a:cubicBezTo>
                <a:pt x="2182" y="638"/>
                <a:pt x="2196" y="624"/>
                <a:pt x="2205" y="607"/>
              </a:cubicBezTo>
              <a:cubicBezTo>
                <a:pt x="2215" y="590"/>
                <a:pt x="2220" y="571"/>
                <a:pt x="2220" y="552"/>
              </a:cubicBezTo>
              <a:lnTo>
                <a:pt x="2220" y="110"/>
              </a:lnTo>
              <a:lnTo>
                <a:pt x="2220" y="110"/>
              </a:lnTo>
              <a:lnTo>
                <a:pt x="2220" y="110"/>
              </a:lnTo>
              <a:cubicBezTo>
                <a:pt x="2220" y="91"/>
                <a:pt x="2215" y="72"/>
                <a:pt x="2205" y="55"/>
              </a:cubicBezTo>
              <a:cubicBezTo>
                <a:pt x="2196" y="38"/>
                <a:pt x="2182" y="24"/>
                <a:pt x="2165" y="15"/>
              </a:cubicBezTo>
              <a:cubicBezTo>
                <a:pt x="2148" y="5"/>
                <a:pt x="2129" y="0"/>
                <a:pt x="2110" y="0"/>
              </a:cubicBezTo>
              <a:lnTo>
                <a:pt x="110"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95400</xdr:rowOff>
    </xdr:from>
    <xdr:to>
      <xdr:col>5</xdr:col>
      <xdr:colOff>1713240</xdr:colOff>
      <xdr:row>7</xdr:row>
      <xdr:rowOff>133200</xdr:rowOff>
    </xdr:to>
    <xdr:sp>
      <xdr:nvSpPr>
        <xdr:cNvPr id="75" name="CustomShape 1"/>
        <xdr:cNvSpPr/>
      </xdr:nvSpPr>
      <xdr:spPr>
        <a:xfrm>
          <a:off x="155988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76" name="CustomShape 1"/>
        <xdr:cNvSpPr/>
      </xdr:nvSpPr>
      <xdr:spPr>
        <a:xfrm>
          <a:off x="682560" y="24667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57240</xdr:rowOff>
    </xdr:from>
    <xdr:to>
      <xdr:col>5</xdr:col>
      <xdr:colOff>1401120</xdr:colOff>
      <xdr:row>13</xdr:row>
      <xdr:rowOff>266400</xdr:rowOff>
    </xdr:to>
    <xdr:sp>
      <xdr:nvSpPr>
        <xdr:cNvPr id="77" name="CustomShape 1"/>
        <xdr:cNvSpPr/>
      </xdr:nvSpPr>
      <xdr:spPr>
        <a:xfrm>
          <a:off x="1397880" y="24667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39600</xdr:colOff>
      <xdr:row>6</xdr:row>
      <xdr:rowOff>85680</xdr:rowOff>
    </xdr:from>
    <xdr:to>
      <xdr:col>5</xdr:col>
      <xdr:colOff>838440</xdr:colOff>
      <xdr:row>7</xdr:row>
      <xdr:rowOff>123480</xdr:rowOff>
    </xdr:to>
    <xdr:sp>
      <xdr:nvSpPr>
        <xdr:cNvPr id="78" name="CustomShape 1"/>
        <xdr:cNvSpPr/>
      </xdr:nvSpPr>
      <xdr:spPr>
        <a:xfrm>
          <a:off x="68256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79" name="CustomShape 1"/>
        <xdr:cNvSpPr/>
      </xdr:nvSpPr>
      <xdr:spPr>
        <a:xfrm>
          <a:off x="15796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81360</xdr:colOff>
      <xdr:row>13</xdr:row>
      <xdr:rowOff>57240</xdr:rowOff>
    </xdr:from>
    <xdr:to>
      <xdr:col>4</xdr:col>
      <xdr:colOff>727560</xdr:colOff>
      <xdr:row>13</xdr:row>
      <xdr:rowOff>266400</xdr:rowOff>
    </xdr:to>
    <xdr:sp>
      <xdr:nvSpPr>
        <xdr:cNvPr id="80" name="CustomShape 1"/>
        <xdr:cNvSpPr/>
      </xdr:nvSpPr>
      <xdr:spPr>
        <a:xfrm>
          <a:off x="744840" y="236196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806040</xdr:colOff>
      <xdr:row>13</xdr:row>
      <xdr:rowOff>57240</xdr:rowOff>
    </xdr:from>
    <xdr:to>
      <xdr:col>4</xdr:col>
      <xdr:colOff>1452600</xdr:colOff>
      <xdr:row>13</xdr:row>
      <xdr:rowOff>266400</xdr:rowOff>
    </xdr:to>
    <xdr:sp>
      <xdr:nvSpPr>
        <xdr:cNvPr id="81" name="CustomShape 1"/>
        <xdr:cNvSpPr/>
      </xdr:nvSpPr>
      <xdr:spPr>
        <a:xfrm>
          <a:off x="1469520" y="236196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130320</xdr:colOff>
      <xdr:row>6</xdr:row>
      <xdr:rowOff>85680</xdr:rowOff>
    </xdr:from>
    <xdr:to>
      <xdr:col>4</xdr:col>
      <xdr:colOff>929160</xdr:colOff>
      <xdr:row>7</xdr:row>
      <xdr:rowOff>123480</xdr:rowOff>
    </xdr:to>
    <xdr:sp>
      <xdr:nvSpPr>
        <xdr:cNvPr id="82" name="CustomShape 1"/>
        <xdr:cNvSpPr/>
      </xdr:nvSpPr>
      <xdr:spPr>
        <a:xfrm>
          <a:off x="79380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1007640</xdr:colOff>
      <xdr:row>6</xdr:row>
      <xdr:rowOff>85680</xdr:rowOff>
    </xdr:from>
    <xdr:to>
      <xdr:col>4</xdr:col>
      <xdr:colOff>1803960</xdr:colOff>
      <xdr:row>7</xdr:row>
      <xdr:rowOff>123480</xdr:rowOff>
    </xdr:to>
    <xdr:sp>
      <xdr:nvSpPr>
        <xdr:cNvPr id="83" name="CustomShape 1"/>
        <xdr:cNvSpPr/>
      </xdr:nvSpPr>
      <xdr:spPr>
        <a:xfrm>
          <a:off x="167112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10080</xdr:colOff>
      <xdr:row>13</xdr:row>
      <xdr:rowOff>57240</xdr:rowOff>
    </xdr:from>
    <xdr:to>
      <xdr:col>5</xdr:col>
      <xdr:colOff>656280</xdr:colOff>
      <xdr:row>13</xdr:row>
      <xdr:rowOff>266400</xdr:rowOff>
    </xdr:to>
    <xdr:sp>
      <xdr:nvSpPr>
        <xdr:cNvPr id="84" name="CustomShape 1"/>
        <xdr:cNvSpPr/>
      </xdr:nvSpPr>
      <xdr:spPr>
        <a:xfrm>
          <a:off x="67356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57240</xdr:rowOff>
    </xdr:from>
    <xdr:to>
      <xdr:col>5</xdr:col>
      <xdr:colOff>1391040</xdr:colOff>
      <xdr:row>13</xdr:row>
      <xdr:rowOff>266400</xdr:rowOff>
    </xdr:to>
    <xdr:sp>
      <xdr:nvSpPr>
        <xdr:cNvPr id="85" name="CustomShape 1"/>
        <xdr:cNvSpPr/>
      </xdr:nvSpPr>
      <xdr:spPr>
        <a:xfrm>
          <a:off x="140832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29520</xdr:colOff>
      <xdr:row>6</xdr:row>
      <xdr:rowOff>85680</xdr:rowOff>
    </xdr:from>
    <xdr:to>
      <xdr:col>5</xdr:col>
      <xdr:colOff>828360</xdr:colOff>
      <xdr:row>7</xdr:row>
      <xdr:rowOff>123480</xdr:rowOff>
    </xdr:to>
    <xdr:sp>
      <xdr:nvSpPr>
        <xdr:cNvPr id="86" name="CustomShape 1"/>
        <xdr:cNvSpPr/>
      </xdr:nvSpPr>
      <xdr:spPr>
        <a:xfrm>
          <a:off x="69300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897120</xdr:colOff>
      <xdr:row>6</xdr:row>
      <xdr:rowOff>85680</xdr:rowOff>
    </xdr:from>
    <xdr:to>
      <xdr:col>5</xdr:col>
      <xdr:colOff>1693440</xdr:colOff>
      <xdr:row>7</xdr:row>
      <xdr:rowOff>123480</xdr:rowOff>
    </xdr:to>
    <xdr:sp>
      <xdr:nvSpPr>
        <xdr:cNvPr id="87" name="CustomShape 1"/>
        <xdr:cNvSpPr/>
      </xdr:nvSpPr>
      <xdr:spPr>
        <a:xfrm>
          <a:off x="156060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56880</xdr:rowOff>
    </xdr:from>
    <xdr:to>
      <xdr:col>5</xdr:col>
      <xdr:colOff>676080</xdr:colOff>
      <xdr:row>13</xdr:row>
      <xdr:rowOff>266040</xdr:rowOff>
    </xdr:to>
    <xdr:sp>
      <xdr:nvSpPr>
        <xdr:cNvPr id="88" name="CustomShape 1"/>
        <xdr:cNvSpPr/>
      </xdr:nvSpPr>
      <xdr:spPr>
        <a:xfrm>
          <a:off x="67284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56880</xdr:rowOff>
    </xdr:from>
    <xdr:to>
      <xdr:col>5</xdr:col>
      <xdr:colOff>1391400</xdr:colOff>
      <xdr:row>13</xdr:row>
      <xdr:rowOff>266040</xdr:rowOff>
    </xdr:to>
    <xdr:sp>
      <xdr:nvSpPr>
        <xdr:cNvPr id="89" name="CustomShape 1"/>
        <xdr:cNvSpPr/>
      </xdr:nvSpPr>
      <xdr:spPr>
        <a:xfrm>
          <a:off x="1387800" y="244764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75960</xdr:rowOff>
    </xdr:from>
    <xdr:to>
      <xdr:col>5</xdr:col>
      <xdr:colOff>818640</xdr:colOff>
      <xdr:row>7</xdr:row>
      <xdr:rowOff>114480</xdr:rowOff>
    </xdr:to>
    <xdr:sp>
      <xdr:nvSpPr>
        <xdr:cNvPr id="90" name="CustomShape 1"/>
        <xdr:cNvSpPr/>
      </xdr:nvSpPr>
      <xdr:spPr>
        <a:xfrm>
          <a:off x="662760" y="75960"/>
          <a:ext cx="798840" cy="228960"/>
        </a:xfrm>
        <a:custGeom>
          <a:avLst/>
          <a:gdLst/>
          <a:ahLst/>
          <a:rect l="0" t="0" r="r" b="b"/>
          <a:pathLst>
            <a:path w="2221"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3" y="637"/>
              </a:lnTo>
              <a:lnTo>
                <a:pt x="2114" y="637"/>
              </a:lnTo>
              <a:cubicBezTo>
                <a:pt x="2132" y="637"/>
                <a:pt x="2151" y="632"/>
                <a:pt x="2167" y="623"/>
              </a:cubicBezTo>
              <a:cubicBezTo>
                <a:pt x="2183" y="613"/>
                <a:pt x="2196" y="600"/>
                <a:pt x="2206" y="584"/>
              </a:cubicBezTo>
              <a:cubicBezTo>
                <a:pt x="2215" y="568"/>
                <a:pt x="2220" y="549"/>
                <a:pt x="2220" y="531"/>
              </a:cubicBezTo>
              <a:lnTo>
                <a:pt x="2220" y="106"/>
              </a:lnTo>
              <a:lnTo>
                <a:pt x="2220" y="106"/>
              </a:lnTo>
              <a:lnTo>
                <a:pt x="2220" y="106"/>
              </a:lnTo>
              <a:cubicBezTo>
                <a:pt x="2220" y="88"/>
                <a:pt x="2215" y="69"/>
                <a:pt x="2206" y="53"/>
              </a:cubicBezTo>
              <a:cubicBezTo>
                <a:pt x="2196" y="37"/>
                <a:pt x="2183" y="24"/>
                <a:pt x="2167" y="14"/>
              </a:cubicBezTo>
              <a:cubicBezTo>
                <a:pt x="2151" y="5"/>
                <a:pt x="2132"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897120</xdr:colOff>
      <xdr:row>6</xdr:row>
      <xdr:rowOff>75960</xdr:rowOff>
    </xdr:from>
    <xdr:to>
      <xdr:col>5</xdr:col>
      <xdr:colOff>1693440</xdr:colOff>
      <xdr:row>7</xdr:row>
      <xdr:rowOff>114480</xdr:rowOff>
    </xdr:to>
    <xdr:sp>
      <xdr:nvSpPr>
        <xdr:cNvPr id="91" name="CustomShape 1"/>
        <xdr:cNvSpPr/>
      </xdr:nvSpPr>
      <xdr:spPr>
        <a:xfrm>
          <a:off x="154008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xdr:wsDr>
</file>

<file path=xl/drawings/drawing26.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29520</xdr:colOff>
      <xdr:row>13</xdr:row>
      <xdr:rowOff>47160</xdr:rowOff>
    </xdr:from>
    <xdr:to>
      <xdr:col>5</xdr:col>
      <xdr:colOff>676080</xdr:colOff>
      <xdr:row>13</xdr:row>
      <xdr:rowOff>256320</xdr:rowOff>
    </xdr:to>
    <xdr:sp>
      <xdr:nvSpPr>
        <xdr:cNvPr id="92" name="CustomShape 1"/>
        <xdr:cNvSpPr/>
      </xdr:nvSpPr>
      <xdr:spPr>
        <a:xfrm>
          <a:off x="843480" y="245484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754560</xdr:colOff>
      <xdr:row>13</xdr:row>
      <xdr:rowOff>47160</xdr:rowOff>
    </xdr:from>
    <xdr:to>
      <xdr:col>5</xdr:col>
      <xdr:colOff>1400760</xdr:colOff>
      <xdr:row>13</xdr:row>
      <xdr:rowOff>256320</xdr:rowOff>
    </xdr:to>
    <xdr:sp>
      <xdr:nvSpPr>
        <xdr:cNvPr id="93" name="CustomShape 1"/>
        <xdr:cNvSpPr/>
      </xdr:nvSpPr>
      <xdr:spPr>
        <a:xfrm>
          <a:off x="1568520" y="24548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95400</xdr:rowOff>
    </xdr:from>
    <xdr:to>
      <xdr:col>5</xdr:col>
      <xdr:colOff>818640</xdr:colOff>
      <xdr:row>7</xdr:row>
      <xdr:rowOff>133200</xdr:rowOff>
    </xdr:to>
    <xdr:sp>
      <xdr:nvSpPr>
        <xdr:cNvPr id="94" name="CustomShape 1"/>
        <xdr:cNvSpPr/>
      </xdr:nvSpPr>
      <xdr:spPr>
        <a:xfrm>
          <a:off x="833760" y="9540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906840</xdr:colOff>
      <xdr:row>6</xdr:row>
      <xdr:rowOff>95400</xdr:rowOff>
    </xdr:from>
    <xdr:to>
      <xdr:col>5</xdr:col>
      <xdr:colOff>1703160</xdr:colOff>
      <xdr:row>7</xdr:row>
      <xdr:rowOff>133200</xdr:rowOff>
    </xdr:to>
    <xdr:sp>
      <xdr:nvSpPr>
        <xdr:cNvPr id="95" name="CustomShape 1"/>
        <xdr:cNvSpPr/>
      </xdr:nvSpPr>
      <xdr:spPr>
        <a:xfrm>
          <a:off x="172080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xdr:wsDr>
</file>

<file path=xl/drawings/drawing27.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96" name="CustomShape 1"/>
        <xdr:cNvSpPr/>
      </xdr:nvSpPr>
      <xdr:spPr>
        <a:xfrm>
          <a:off x="68256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57240</xdr:rowOff>
    </xdr:from>
    <xdr:to>
      <xdr:col>5</xdr:col>
      <xdr:colOff>1410840</xdr:colOff>
      <xdr:row>13</xdr:row>
      <xdr:rowOff>266400</xdr:rowOff>
    </xdr:to>
    <xdr:sp>
      <xdr:nvSpPr>
        <xdr:cNvPr id="97" name="CustomShape 1"/>
        <xdr:cNvSpPr/>
      </xdr:nvSpPr>
      <xdr:spPr>
        <a:xfrm>
          <a:off x="140760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66960</xdr:rowOff>
    </xdr:from>
    <xdr:to>
      <xdr:col>5</xdr:col>
      <xdr:colOff>828360</xdr:colOff>
      <xdr:row>7</xdr:row>
      <xdr:rowOff>105120</xdr:rowOff>
    </xdr:to>
    <xdr:sp>
      <xdr:nvSpPr>
        <xdr:cNvPr id="98" name="CustomShape 1"/>
        <xdr:cNvSpPr/>
      </xdr:nvSpPr>
      <xdr:spPr>
        <a:xfrm>
          <a:off x="672840" y="66960"/>
          <a:ext cx="798480" cy="228600"/>
        </a:xfrm>
        <a:custGeom>
          <a:avLst/>
          <a:gdLst/>
          <a:ahLst/>
          <a:rect l="0" t="0" r="r" b="b"/>
          <a:pathLst>
            <a:path w="2220"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2" y="636"/>
              </a:lnTo>
              <a:lnTo>
                <a:pt x="2113" y="636"/>
              </a:lnTo>
              <a:cubicBezTo>
                <a:pt x="2132" y="636"/>
                <a:pt x="2150" y="631"/>
                <a:pt x="2166" y="622"/>
              </a:cubicBezTo>
              <a:cubicBezTo>
                <a:pt x="2182" y="612"/>
                <a:pt x="2195" y="599"/>
                <a:pt x="2205" y="583"/>
              </a:cubicBezTo>
              <a:cubicBezTo>
                <a:pt x="2214" y="567"/>
                <a:pt x="2219" y="549"/>
                <a:pt x="2219" y="530"/>
              </a:cubicBezTo>
              <a:lnTo>
                <a:pt x="2218" y="106"/>
              </a:lnTo>
              <a:lnTo>
                <a:pt x="2219" y="106"/>
              </a:lnTo>
              <a:lnTo>
                <a:pt x="2219" y="106"/>
              </a:lnTo>
              <a:cubicBezTo>
                <a:pt x="2219" y="87"/>
                <a:pt x="2214" y="69"/>
                <a:pt x="2205" y="53"/>
              </a:cubicBezTo>
              <a:cubicBezTo>
                <a:pt x="2195" y="37"/>
                <a:pt x="2182" y="24"/>
                <a:pt x="2166" y="14"/>
              </a:cubicBezTo>
              <a:cubicBezTo>
                <a:pt x="2150" y="5"/>
                <a:pt x="2132"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66960</xdr:rowOff>
    </xdr:from>
    <xdr:to>
      <xdr:col>5</xdr:col>
      <xdr:colOff>1713240</xdr:colOff>
      <xdr:row>7</xdr:row>
      <xdr:rowOff>105120</xdr:rowOff>
    </xdr:to>
    <xdr:sp>
      <xdr:nvSpPr>
        <xdr:cNvPr id="99" name="CustomShape 1"/>
        <xdr:cNvSpPr/>
      </xdr:nvSpPr>
      <xdr:spPr>
        <a:xfrm>
          <a:off x="1559880" y="6696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162360</xdr:colOff>
      <xdr:row>13</xdr:row>
      <xdr:rowOff>47160</xdr:rowOff>
    </xdr:from>
    <xdr:to>
      <xdr:col>5</xdr:col>
      <xdr:colOff>818640</xdr:colOff>
      <xdr:row>13</xdr:row>
      <xdr:rowOff>276120</xdr:rowOff>
    </xdr:to>
    <xdr:sp>
      <xdr:nvSpPr>
        <xdr:cNvPr id="100" name="CustomShape 1"/>
        <xdr:cNvSpPr/>
      </xdr:nvSpPr>
      <xdr:spPr>
        <a:xfrm>
          <a:off x="805320" y="2437920"/>
          <a:ext cx="656280" cy="228960"/>
        </a:xfrm>
        <a:custGeom>
          <a:avLst/>
          <a:gdLst/>
          <a:ahLst/>
          <a:rect l="0" t="0" r="r" b="b"/>
          <a:pathLst>
            <a:path w="1825"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1717" y="637"/>
              </a:lnTo>
              <a:lnTo>
                <a:pt x="1718" y="637"/>
              </a:lnTo>
              <a:cubicBezTo>
                <a:pt x="1736" y="637"/>
                <a:pt x="1755" y="632"/>
                <a:pt x="1771" y="623"/>
              </a:cubicBezTo>
              <a:cubicBezTo>
                <a:pt x="1787" y="613"/>
                <a:pt x="1800" y="600"/>
                <a:pt x="1810" y="584"/>
              </a:cubicBezTo>
              <a:cubicBezTo>
                <a:pt x="1819" y="568"/>
                <a:pt x="1824" y="549"/>
                <a:pt x="1824" y="531"/>
              </a:cubicBezTo>
              <a:lnTo>
                <a:pt x="1824" y="106"/>
              </a:lnTo>
              <a:lnTo>
                <a:pt x="1824" y="106"/>
              </a:lnTo>
              <a:lnTo>
                <a:pt x="1824" y="106"/>
              </a:lnTo>
              <a:cubicBezTo>
                <a:pt x="1824" y="88"/>
                <a:pt x="1819" y="69"/>
                <a:pt x="1810" y="53"/>
              </a:cubicBezTo>
              <a:cubicBezTo>
                <a:pt x="1800" y="37"/>
                <a:pt x="1787" y="24"/>
                <a:pt x="1771" y="14"/>
              </a:cubicBezTo>
              <a:cubicBezTo>
                <a:pt x="1755" y="5"/>
                <a:pt x="1736" y="0"/>
                <a:pt x="1718" y="0"/>
              </a:cubicBezTo>
              <a:lnTo>
                <a:pt x="10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884880</xdr:colOff>
      <xdr:row>13</xdr:row>
      <xdr:rowOff>47160</xdr:rowOff>
    </xdr:from>
    <xdr:to>
      <xdr:col>5</xdr:col>
      <xdr:colOff>1531440</xdr:colOff>
      <xdr:row>13</xdr:row>
      <xdr:rowOff>276120</xdr:rowOff>
    </xdr:to>
    <xdr:sp>
      <xdr:nvSpPr>
        <xdr:cNvPr id="101" name="CustomShape 1"/>
        <xdr:cNvSpPr/>
      </xdr:nvSpPr>
      <xdr:spPr>
        <a:xfrm>
          <a:off x="1527840" y="2437920"/>
          <a:ext cx="646560" cy="228960"/>
        </a:xfrm>
        <a:custGeom>
          <a:avLst/>
          <a:gdLst/>
          <a:ahLst/>
          <a:rect l="0" t="0" r="r" b="b"/>
          <a:pathLst>
            <a:path w="1798"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1690" y="637"/>
              </a:lnTo>
              <a:lnTo>
                <a:pt x="1691" y="637"/>
              </a:lnTo>
              <a:cubicBezTo>
                <a:pt x="1709" y="637"/>
                <a:pt x="1728" y="632"/>
                <a:pt x="1744" y="623"/>
              </a:cubicBezTo>
              <a:cubicBezTo>
                <a:pt x="1760" y="613"/>
                <a:pt x="1773" y="600"/>
                <a:pt x="1783" y="584"/>
              </a:cubicBezTo>
              <a:cubicBezTo>
                <a:pt x="1792" y="568"/>
                <a:pt x="1797" y="549"/>
                <a:pt x="1797" y="531"/>
              </a:cubicBezTo>
              <a:lnTo>
                <a:pt x="1797" y="106"/>
              </a:lnTo>
              <a:lnTo>
                <a:pt x="1797" y="106"/>
              </a:lnTo>
              <a:lnTo>
                <a:pt x="1797" y="106"/>
              </a:lnTo>
              <a:cubicBezTo>
                <a:pt x="1797" y="88"/>
                <a:pt x="1792" y="69"/>
                <a:pt x="1783" y="53"/>
              </a:cubicBezTo>
              <a:cubicBezTo>
                <a:pt x="1773" y="37"/>
                <a:pt x="1760" y="24"/>
                <a:pt x="1744" y="14"/>
              </a:cubicBezTo>
              <a:cubicBezTo>
                <a:pt x="1728" y="5"/>
                <a:pt x="1709" y="0"/>
                <a:pt x="1691" y="0"/>
              </a:cubicBezTo>
              <a:lnTo>
                <a:pt x="10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75960</xdr:rowOff>
    </xdr:from>
    <xdr:to>
      <xdr:col>5</xdr:col>
      <xdr:colOff>828360</xdr:colOff>
      <xdr:row>7</xdr:row>
      <xdr:rowOff>114480</xdr:rowOff>
    </xdr:to>
    <xdr:sp>
      <xdr:nvSpPr>
        <xdr:cNvPr id="102" name="CustomShape 1"/>
        <xdr:cNvSpPr/>
      </xdr:nvSpPr>
      <xdr:spPr>
        <a:xfrm>
          <a:off x="672840" y="75960"/>
          <a:ext cx="798480" cy="228960"/>
        </a:xfrm>
        <a:custGeom>
          <a:avLst/>
          <a:gdLst/>
          <a:ahLst/>
          <a:rect l="0" t="0" r="r" b="b"/>
          <a:pathLst>
            <a:path w="2220"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2" y="637"/>
              </a:lnTo>
              <a:lnTo>
                <a:pt x="2113" y="637"/>
              </a:lnTo>
              <a:cubicBezTo>
                <a:pt x="2131" y="637"/>
                <a:pt x="2150" y="632"/>
                <a:pt x="2166" y="623"/>
              </a:cubicBezTo>
              <a:cubicBezTo>
                <a:pt x="2182" y="613"/>
                <a:pt x="2195" y="600"/>
                <a:pt x="2205" y="584"/>
              </a:cubicBezTo>
              <a:cubicBezTo>
                <a:pt x="2214" y="568"/>
                <a:pt x="2219" y="549"/>
                <a:pt x="2219" y="531"/>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907200</xdr:colOff>
      <xdr:row>6</xdr:row>
      <xdr:rowOff>75960</xdr:rowOff>
    </xdr:from>
    <xdr:to>
      <xdr:col>5</xdr:col>
      <xdr:colOff>1703520</xdr:colOff>
      <xdr:row>7</xdr:row>
      <xdr:rowOff>114480</xdr:rowOff>
    </xdr:to>
    <xdr:sp>
      <xdr:nvSpPr>
        <xdr:cNvPr id="103" name="CustomShape 1"/>
        <xdr:cNvSpPr/>
      </xdr:nvSpPr>
      <xdr:spPr>
        <a:xfrm>
          <a:off x="155016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57960</xdr:rowOff>
    </xdr:from>
    <xdr:to>
      <xdr:col>5</xdr:col>
      <xdr:colOff>666360</xdr:colOff>
      <xdr:row>13</xdr:row>
      <xdr:rowOff>267840</xdr:rowOff>
    </xdr:to>
    <xdr:sp>
      <xdr:nvSpPr>
        <xdr:cNvPr id="104" name="CustomShape 1"/>
        <xdr:cNvSpPr/>
      </xdr:nvSpPr>
      <xdr:spPr>
        <a:xfrm>
          <a:off x="662760" y="241056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735120</xdr:colOff>
      <xdr:row>13</xdr:row>
      <xdr:rowOff>57960</xdr:rowOff>
    </xdr:from>
    <xdr:to>
      <xdr:col>5</xdr:col>
      <xdr:colOff>1381320</xdr:colOff>
      <xdr:row>13</xdr:row>
      <xdr:rowOff>267840</xdr:rowOff>
    </xdr:to>
    <xdr:sp>
      <xdr:nvSpPr>
        <xdr:cNvPr id="105" name="CustomShape 1"/>
        <xdr:cNvSpPr/>
      </xdr:nvSpPr>
      <xdr:spPr>
        <a:xfrm>
          <a:off x="1378080" y="241056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106" name="CustomShape 1"/>
        <xdr:cNvSpPr/>
      </xdr:nvSpPr>
      <xdr:spPr>
        <a:xfrm>
          <a:off x="67284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85680</xdr:rowOff>
    </xdr:from>
    <xdr:to>
      <xdr:col>5</xdr:col>
      <xdr:colOff>1713240</xdr:colOff>
      <xdr:row>7</xdr:row>
      <xdr:rowOff>123480</xdr:rowOff>
    </xdr:to>
    <xdr:sp>
      <xdr:nvSpPr>
        <xdr:cNvPr id="107" name="CustomShape 1"/>
        <xdr:cNvSpPr/>
      </xdr:nvSpPr>
      <xdr:spPr>
        <a:xfrm>
          <a:off x="155988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99360</xdr:colOff>
      <xdr:row>6</xdr:row>
      <xdr:rowOff>86400</xdr:rowOff>
    </xdr:from>
    <xdr:to>
      <xdr:col>4</xdr:col>
      <xdr:colOff>898920</xdr:colOff>
      <xdr:row>6</xdr:row>
      <xdr:rowOff>315360</xdr:rowOff>
    </xdr:to>
    <xdr:sp>
      <xdr:nvSpPr>
        <xdr:cNvPr id="3" name="CustomShape 1"/>
        <xdr:cNvSpPr/>
      </xdr:nvSpPr>
      <xdr:spPr>
        <a:xfrm>
          <a:off x="762120" y="86400"/>
          <a:ext cx="799560" cy="228960"/>
        </a:xfrm>
        <a:custGeom>
          <a:avLst/>
          <a:gdLst/>
          <a:ahLst/>
          <a:rect l="0" t="0" r="r" b="b"/>
          <a:pathLst>
            <a:path w="2223"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5" y="637"/>
              </a:lnTo>
              <a:lnTo>
                <a:pt x="2116" y="637"/>
              </a:lnTo>
              <a:cubicBezTo>
                <a:pt x="2134" y="637"/>
                <a:pt x="2153" y="632"/>
                <a:pt x="2169" y="623"/>
              </a:cubicBezTo>
              <a:cubicBezTo>
                <a:pt x="2185" y="613"/>
                <a:pt x="2198" y="600"/>
                <a:pt x="2208" y="584"/>
              </a:cubicBezTo>
              <a:cubicBezTo>
                <a:pt x="2217" y="568"/>
                <a:pt x="2222" y="549"/>
                <a:pt x="2222" y="531"/>
              </a:cubicBezTo>
              <a:lnTo>
                <a:pt x="2222" y="106"/>
              </a:lnTo>
              <a:lnTo>
                <a:pt x="2222" y="106"/>
              </a:lnTo>
              <a:lnTo>
                <a:pt x="2222" y="106"/>
              </a:lnTo>
              <a:cubicBezTo>
                <a:pt x="2222" y="88"/>
                <a:pt x="2217" y="69"/>
                <a:pt x="2208" y="53"/>
              </a:cubicBezTo>
              <a:cubicBezTo>
                <a:pt x="2198" y="37"/>
                <a:pt x="2185" y="24"/>
                <a:pt x="2169" y="14"/>
              </a:cubicBezTo>
              <a:cubicBezTo>
                <a:pt x="2153" y="5"/>
                <a:pt x="2134" y="0"/>
                <a:pt x="2116"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988200</xdr:colOff>
      <xdr:row>6</xdr:row>
      <xdr:rowOff>75960</xdr:rowOff>
    </xdr:from>
    <xdr:to>
      <xdr:col>4</xdr:col>
      <xdr:colOff>1787760</xdr:colOff>
      <xdr:row>6</xdr:row>
      <xdr:rowOff>304920</xdr:rowOff>
    </xdr:to>
    <xdr:sp>
      <xdr:nvSpPr>
        <xdr:cNvPr id="4" name="CustomShape 1"/>
        <xdr:cNvSpPr/>
      </xdr:nvSpPr>
      <xdr:spPr>
        <a:xfrm>
          <a:off x="1650960" y="75960"/>
          <a:ext cx="799560" cy="228960"/>
        </a:xfrm>
        <a:custGeom>
          <a:avLst/>
          <a:gdLst/>
          <a:ahLst/>
          <a:rect l="0" t="0" r="r" b="b"/>
          <a:pathLst>
            <a:path w="2223"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5" y="637"/>
              </a:lnTo>
              <a:lnTo>
                <a:pt x="2116" y="637"/>
              </a:lnTo>
              <a:cubicBezTo>
                <a:pt x="2134" y="637"/>
                <a:pt x="2153" y="632"/>
                <a:pt x="2169" y="623"/>
              </a:cubicBezTo>
              <a:cubicBezTo>
                <a:pt x="2185" y="613"/>
                <a:pt x="2198" y="600"/>
                <a:pt x="2208" y="584"/>
              </a:cubicBezTo>
              <a:cubicBezTo>
                <a:pt x="2217" y="568"/>
                <a:pt x="2222" y="549"/>
                <a:pt x="2222" y="531"/>
              </a:cubicBezTo>
              <a:lnTo>
                <a:pt x="2222" y="106"/>
              </a:lnTo>
              <a:lnTo>
                <a:pt x="2222" y="106"/>
              </a:lnTo>
              <a:lnTo>
                <a:pt x="2222" y="106"/>
              </a:lnTo>
              <a:cubicBezTo>
                <a:pt x="2222" y="88"/>
                <a:pt x="2217" y="69"/>
                <a:pt x="2208" y="53"/>
              </a:cubicBezTo>
              <a:cubicBezTo>
                <a:pt x="2198" y="37"/>
                <a:pt x="2185" y="24"/>
                <a:pt x="2169" y="14"/>
              </a:cubicBezTo>
              <a:cubicBezTo>
                <a:pt x="2153" y="5"/>
                <a:pt x="2134" y="0"/>
                <a:pt x="2116"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41400</xdr:colOff>
      <xdr:row>13</xdr:row>
      <xdr:rowOff>57960</xdr:rowOff>
    </xdr:from>
    <xdr:to>
      <xdr:col>4</xdr:col>
      <xdr:colOff>687240</xdr:colOff>
      <xdr:row>13</xdr:row>
      <xdr:rowOff>267840</xdr:rowOff>
    </xdr:to>
    <xdr:sp>
      <xdr:nvSpPr>
        <xdr:cNvPr id="108" name="CustomShape 1"/>
        <xdr:cNvSpPr/>
      </xdr:nvSpPr>
      <xdr:spPr>
        <a:xfrm>
          <a:off x="704880" y="2477160"/>
          <a:ext cx="645840" cy="209880"/>
        </a:xfrm>
        <a:custGeom>
          <a:avLst/>
          <a:gdLst/>
          <a:ahLst/>
          <a:rect l="0" t="0" r="r" b="b"/>
          <a:pathLst>
            <a:path w="1796"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7" y="584"/>
              </a:lnTo>
              <a:lnTo>
                <a:pt x="1698" y="584"/>
              </a:lnTo>
              <a:cubicBezTo>
                <a:pt x="1715" y="584"/>
                <a:pt x="1732" y="580"/>
                <a:pt x="1746" y="571"/>
              </a:cubicBezTo>
              <a:cubicBezTo>
                <a:pt x="1761" y="562"/>
                <a:pt x="1773" y="550"/>
                <a:pt x="1782" y="535"/>
              </a:cubicBezTo>
              <a:cubicBezTo>
                <a:pt x="1791" y="521"/>
                <a:pt x="1795" y="504"/>
                <a:pt x="1795" y="487"/>
              </a:cubicBezTo>
              <a:lnTo>
                <a:pt x="1795" y="97"/>
              </a:lnTo>
              <a:lnTo>
                <a:pt x="1795" y="97"/>
              </a:lnTo>
              <a:lnTo>
                <a:pt x="1795" y="97"/>
              </a:lnTo>
              <a:cubicBezTo>
                <a:pt x="1795" y="80"/>
                <a:pt x="1791" y="63"/>
                <a:pt x="1782" y="49"/>
              </a:cubicBezTo>
              <a:cubicBezTo>
                <a:pt x="1773" y="34"/>
                <a:pt x="1761" y="22"/>
                <a:pt x="1746" y="13"/>
              </a:cubicBezTo>
              <a:cubicBezTo>
                <a:pt x="1732" y="4"/>
                <a:pt x="1715" y="0"/>
                <a:pt x="1698"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755280</xdr:colOff>
      <xdr:row>13</xdr:row>
      <xdr:rowOff>57960</xdr:rowOff>
    </xdr:from>
    <xdr:to>
      <xdr:col>4</xdr:col>
      <xdr:colOff>1412640</xdr:colOff>
      <xdr:row>13</xdr:row>
      <xdr:rowOff>267840</xdr:rowOff>
    </xdr:to>
    <xdr:sp>
      <xdr:nvSpPr>
        <xdr:cNvPr id="109" name="CustomShape 1"/>
        <xdr:cNvSpPr/>
      </xdr:nvSpPr>
      <xdr:spPr>
        <a:xfrm>
          <a:off x="1418760" y="2477160"/>
          <a:ext cx="657360" cy="209880"/>
        </a:xfrm>
        <a:custGeom>
          <a:avLst/>
          <a:gdLst/>
          <a:ahLst/>
          <a:rect l="0" t="0" r="r" b="b"/>
          <a:pathLst>
            <a:path w="182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729" y="584"/>
              </a:lnTo>
              <a:lnTo>
                <a:pt x="1730" y="584"/>
              </a:lnTo>
              <a:cubicBezTo>
                <a:pt x="1747" y="584"/>
                <a:pt x="1764" y="580"/>
                <a:pt x="1778" y="571"/>
              </a:cubicBezTo>
              <a:cubicBezTo>
                <a:pt x="1793" y="562"/>
                <a:pt x="1805" y="550"/>
                <a:pt x="1814" y="535"/>
              </a:cubicBezTo>
              <a:cubicBezTo>
                <a:pt x="1823" y="521"/>
                <a:pt x="1827" y="504"/>
                <a:pt x="1827" y="487"/>
              </a:cubicBezTo>
              <a:lnTo>
                <a:pt x="1827" y="97"/>
              </a:lnTo>
              <a:lnTo>
                <a:pt x="1827" y="97"/>
              </a:lnTo>
              <a:lnTo>
                <a:pt x="1827" y="97"/>
              </a:lnTo>
              <a:cubicBezTo>
                <a:pt x="1827" y="80"/>
                <a:pt x="1823" y="63"/>
                <a:pt x="1814" y="49"/>
              </a:cubicBezTo>
              <a:cubicBezTo>
                <a:pt x="1805" y="34"/>
                <a:pt x="1793" y="22"/>
                <a:pt x="1778" y="13"/>
              </a:cubicBezTo>
              <a:cubicBezTo>
                <a:pt x="1764" y="4"/>
                <a:pt x="1747" y="0"/>
                <a:pt x="173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20880</xdr:colOff>
      <xdr:row>6</xdr:row>
      <xdr:rowOff>75960</xdr:rowOff>
    </xdr:from>
    <xdr:to>
      <xdr:col>4</xdr:col>
      <xdr:colOff>817200</xdr:colOff>
      <xdr:row>7</xdr:row>
      <xdr:rowOff>114480</xdr:rowOff>
    </xdr:to>
    <xdr:sp>
      <xdr:nvSpPr>
        <xdr:cNvPr id="110" name="CustomShape 1"/>
        <xdr:cNvSpPr/>
      </xdr:nvSpPr>
      <xdr:spPr>
        <a:xfrm>
          <a:off x="68436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934920</xdr:colOff>
      <xdr:row>6</xdr:row>
      <xdr:rowOff>75960</xdr:rowOff>
    </xdr:from>
    <xdr:to>
      <xdr:col>4</xdr:col>
      <xdr:colOff>1734120</xdr:colOff>
      <xdr:row>7</xdr:row>
      <xdr:rowOff>114480</xdr:rowOff>
    </xdr:to>
    <xdr:sp>
      <xdr:nvSpPr>
        <xdr:cNvPr id="111" name="CustomShape 1"/>
        <xdr:cNvSpPr/>
      </xdr:nvSpPr>
      <xdr:spPr>
        <a:xfrm>
          <a:off x="1598400" y="75960"/>
          <a:ext cx="799200" cy="228960"/>
        </a:xfrm>
        <a:custGeom>
          <a:avLst/>
          <a:gdLst/>
          <a:ahLst/>
          <a:rect l="0" t="0" r="r" b="b"/>
          <a:pathLst>
            <a:path w="2222"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4" y="637"/>
              </a:lnTo>
              <a:lnTo>
                <a:pt x="2115" y="637"/>
              </a:lnTo>
              <a:cubicBezTo>
                <a:pt x="2133" y="637"/>
                <a:pt x="2152" y="632"/>
                <a:pt x="2168" y="623"/>
              </a:cubicBezTo>
              <a:cubicBezTo>
                <a:pt x="2184" y="613"/>
                <a:pt x="2197" y="600"/>
                <a:pt x="2207" y="584"/>
              </a:cubicBezTo>
              <a:cubicBezTo>
                <a:pt x="2216" y="568"/>
                <a:pt x="2221" y="549"/>
                <a:pt x="2221" y="531"/>
              </a:cubicBezTo>
              <a:lnTo>
                <a:pt x="2220" y="106"/>
              </a:lnTo>
              <a:lnTo>
                <a:pt x="2221" y="106"/>
              </a:lnTo>
              <a:lnTo>
                <a:pt x="2221" y="106"/>
              </a:lnTo>
              <a:cubicBezTo>
                <a:pt x="2221" y="88"/>
                <a:pt x="2216" y="69"/>
                <a:pt x="2207" y="53"/>
              </a:cubicBezTo>
              <a:cubicBezTo>
                <a:pt x="2197" y="37"/>
                <a:pt x="2184" y="24"/>
                <a:pt x="2168" y="14"/>
              </a:cubicBezTo>
              <a:cubicBezTo>
                <a:pt x="2152" y="5"/>
                <a:pt x="2133" y="0"/>
                <a:pt x="2115"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6"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xdr:wsDr>
</file>

<file path=xl/drawings/drawing3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49320</xdr:colOff>
      <xdr:row>13</xdr:row>
      <xdr:rowOff>56880</xdr:rowOff>
    </xdr:from>
    <xdr:to>
      <xdr:col>3</xdr:col>
      <xdr:colOff>695520</xdr:colOff>
      <xdr:row>13</xdr:row>
      <xdr:rowOff>266040</xdr:rowOff>
    </xdr:to>
    <xdr:sp>
      <xdr:nvSpPr>
        <xdr:cNvPr id="112" name="CustomShape 1"/>
        <xdr:cNvSpPr/>
      </xdr:nvSpPr>
      <xdr:spPr>
        <a:xfrm>
          <a:off x="74268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3</xdr:col>
      <xdr:colOff>796320</xdr:colOff>
      <xdr:row>13</xdr:row>
      <xdr:rowOff>56880</xdr:rowOff>
    </xdr:from>
    <xdr:to>
      <xdr:col>3</xdr:col>
      <xdr:colOff>1442520</xdr:colOff>
      <xdr:row>13</xdr:row>
      <xdr:rowOff>266040</xdr:rowOff>
    </xdr:to>
    <xdr:sp>
      <xdr:nvSpPr>
        <xdr:cNvPr id="113" name="CustomShape 1"/>
        <xdr:cNvSpPr/>
      </xdr:nvSpPr>
      <xdr:spPr>
        <a:xfrm>
          <a:off x="148968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3</xdr:col>
      <xdr:colOff>49320</xdr:colOff>
      <xdr:row>6</xdr:row>
      <xdr:rowOff>85680</xdr:rowOff>
    </xdr:from>
    <xdr:to>
      <xdr:col>3</xdr:col>
      <xdr:colOff>857880</xdr:colOff>
      <xdr:row>7</xdr:row>
      <xdr:rowOff>123480</xdr:rowOff>
    </xdr:to>
    <xdr:sp>
      <xdr:nvSpPr>
        <xdr:cNvPr id="114" name="CustomShape 1"/>
        <xdr:cNvSpPr/>
      </xdr:nvSpPr>
      <xdr:spPr>
        <a:xfrm>
          <a:off x="742680" y="85680"/>
          <a:ext cx="808560" cy="228240"/>
        </a:xfrm>
        <a:custGeom>
          <a:avLst/>
          <a:gdLst/>
          <a:ahLst/>
          <a:rect l="0" t="0" r="r" b="b"/>
          <a:pathLst>
            <a:path w="224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41" y="635"/>
              </a:lnTo>
              <a:lnTo>
                <a:pt x="2141" y="635"/>
              </a:lnTo>
              <a:cubicBezTo>
                <a:pt x="2160" y="635"/>
                <a:pt x="2178" y="630"/>
                <a:pt x="2194" y="621"/>
              </a:cubicBezTo>
              <a:cubicBezTo>
                <a:pt x="2210" y="612"/>
                <a:pt x="2224" y="598"/>
                <a:pt x="2233" y="582"/>
              </a:cubicBezTo>
              <a:cubicBezTo>
                <a:pt x="2242" y="566"/>
                <a:pt x="2247" y="548"/>
                <a:pt x="2247" y="529"/>
              </a:cubicBezTo>
              <a:lnTo>
                <a:pt x="2247" y="105"/>
              </a:lnTo>
              <a:lnTo>
                <a:pt x="2247" y="106"/>
              </a:lnTo>
              <a:lnTo>
                <a:pt x="2247" y="106"/>
              </a:lnTo>
              <a:cubicBezTo>
                <a:pt x="2247" y="87"/>
                <a:pt x="2242" y="69"/>
                <a:pt x="2233" y="53"/>
              </a:cubicBezTo>
              <a:cubicBezTo>
                <a:pt x="2224" y="37"/>
                <a:pt x="2210" y="23"/>
                <a:pt x="2194" y="14"/>
              </a:cubicBezTo>
              <a:cubicBezTo>
                <a:pt x="2178" y="5"/>
                <a:pt x="2160" y="0"/>
                <a:pt x="214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3</xdr:col>
      <xdr:colOff>936360</xdr:colOff>
      <xdr:row>6</xdr:row>
      <xdr:rowOff>85680</xdr:rowOff>
    </xdr:from>
    <xdr:to>
      <xdr:col>3</xdr:col>
      <xdr:colOff>1744920</xdr:colOff>
      <xdr:row>7</xdr:row>
      <xdr:rowOff>123480</xdr:rowOff>
    </xdr:to>
    <xdr:sp>
      <xdr:nvSpPr>
        <xdr:cNvPr id="115" name="CustomShape 1"/>
        <xdr:cNvSpPr/>
      </xdr:nvSpPr>
      <xdr:spPr>
        <a:xfrm>
          <a:off x="1629720" y="85680"/>
          <a:ext cx="808560" cy="228240"/>
        </a:xfrm>
        <a:custGeom>
          <a:avLst/>
          <a:gdLst/>
          <a:ahLst/>
          <a:rect l="0" t="0" r="r" b="b"/>
          <a:pathLst>
            <a:path w="224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41" y="635"/>
              </a:lnTo>
              <a:lnTo>
                <a:pt x="2141" y="635"/>
              </a:lnTo>
              <a:cubicBezTo>
                <a:pt x="2160" y="635"/>
                <a:pt x="2178" y="630"/>
                <a:pt x="2194" y="621"/>
              </a:cubicBezTo>
              <a:cubicBezTo>
                <a:pt x="2210" y="612"/>
                <a:pt x="2224" y="598"/>
                <a:pt x="2233" y="582"/>
              </a:cubicBezTo>
              <a:cubicBezTo>
                <a:pt x="2242" y="566"/>
                <a:pt x="2247" y="548"/>
                <a:pt x="2247" y="529"/>
              </a:cubicBezTo>
              <a:lnTo>
                <a:pt x="2247" y="105"/>
              </a:lnTo>
              <a:lnTo>
                <a:pt x="2247" y="106"/>
              </a:lnTo>
              <a:lnTo>
                <a:pt x="2247" y="106"/>
              </a:lnTo>
              <a:cubicBezTo>
                <a:pt x="2247" y="87"/>
                <a:pt x="2242" y="69"/>
                <a:pt x="2233" y="53"/>
              </a:cubicBezTo>
              <a:cubicBezTo>
                <a:pt x="2224" y="37"/>
                <a:pt x="2210" y="23"/>
                <a:pt x="2194" y="14"/>
              </a:cubicBezTo>
              <a:cubicBezTo>
                <a:pt x="2178" y="5"/>
                <a:pt x="2160" y="0"/>
                <a:pt x="214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49320</xdr:colOff>
      <xdr:row>13</xdr:row>
      <xdr:rowOff>57240</xdr:rowOff>
    </xdr:from>
    <xdr:to>
      <xdr:col>4</xdr:col>
      <xdr:colOff>705240</xdr:colOff>
      <xdr:row>13</xdr:row>
      <xdr:rowOff>266400</xdr:rowOff>
    </xdr:to>
    <xdr:sp>
      <xdr:nvSpPr>
        <xdr:cNvPr id="116" name="CustomShape 1"/>
        <xdr:cNvSpPr/>
      </xdr:nvSpPr>
      <xdr:spPr>
        <a:xfrm>
          <a:off x="742680" y="2383560"/>
          <a:ext cx="655920" cy="209160"/>
        </a:xfrm>
        <a:custGeom>
          <a:avLst/>
          <a:gdLst/>
          <a:ahLst/>
          <a:rect l="0" t="0" r="r" b="b"/>
          <a:pathLst>
            <a:path w="1824"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26" y="582"/>
              </a:lnTo>
              <a:lnTo>
                <a:pt x="1726" y="582"/>
              </a:lnTo>
              <a:cubicBezTo>
                <a:pt x="1743" y="582"/>
                <a:pt x="1760" y="578"/>
                <a:pt x="1775" y="569"/>
              </a:cubicBezTo>
              <a:cubicBezTo>
                <a:pt x="1789" y="560"/>
                <a:pt x="1801" y="548"/>
                <a:pt x="1810" y="534"/>
              </a:cubicBezTo>
              <a:cubicBezTo>
                <a:pt x="1819" y="519"/>
                <a:pt x="1823" y="502"/>
                <a:pt x="1823" y="485"/>
              </a:cubicBezTo>
              <a:lnTo>
                <a:pt x="1823" y="97"/>
              </a:lnTo>
              <a:lnTo>
                <a:pt x="1823" y="97"/>
              </a:lnTo>
              <a:lnTo>
                <a:pt x="1823" y="97"/>
              </a:lnTo>
              <a:cubicBezTo>
                <a:pt x="1823" y="80"/>
                <a:pt x="1819" y="63"/>
                <a:pt x="1810" y="49"/>
              </a:cubicBezTo>
              <a:cubicBezTo>
                <a:pt x="1801" y="34"/>
                <a:pt x="1789" y="22"/>
                <a:pt x="1775" y="13"/>
              </a:cubicBezTo>
              <a:cubicBezTo>
                <a:pt x="1760" y="4"/>
                <a:pt x="1743" y="0"/>
                <a:pt x="1726"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784080</xdr:colOff>
      <xdr:row>13</xdr:row>
      <xdr:rowOff>57240</xdr:rowOff>
    </xdr:from>
    <xdr:to>
      <xdr:col>4</xdr:col>
      <xdr:colOff>1430280</xdr:colOff>
      <xdr:row>13</xdr:row>
      <xdr:rowOff>266400</xdr:rowOff>
    </xdr:to>
    <xdr:sp>
      <xdr:nvSpPr>
        <xdr:cNvPr id="117" name="CustomShape 1"/>
        <xdr:cNvSpPr/>
      </xdr:nvSpPr>
      <xdr:spPr>
        <a:xfrm>
          <a:off x="1477440" y="238356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81000</xdr:colOff>
      <xdr:row>6</xdr:row>
      <xdr:rowOff>66960</xdr:rowOff>
    </xdr:from>
    <xdr:to>
      <xdr:col>4</xdr:col>
      <xdr:colOff>877320</xdr:colOff>
      <xdr:row>7</xdr:row>
      <xdr:rowOff>105120</xdr:rowOff>
    </xdr:to>
    <xdr:sp>
      <xdr:nvSpPr>
        <xdr:cNvPr id="118" name="CustomShape 1"/>
        <xdr:cNvSpPr/>
      </xdr:nvSpPr>
      <xdr:spPr>
        <a:xfrm>
          <a:off x="774360" y="6696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975600</xdr:colOff>
      <xdr:row>6</xdr:row>
      <xdr:rowOff>66960</xdr:rowOff>
    </xdr:from>
    <xdr:to>
      <xdr:col>4</xdr:col>
      <xdr:colOff>1774440</xdr:colOff>
      <xdr:row>7</xdr:row>
      <xdr:rowOff>105120</xdr:rowOff>
    </xdr:to>
    <xdr:sp>
      <xdr:nvSpPr>
        <xdr:cNvPr id="119" name="CustomShape 1"/>
        <xdr:cNvSpPr/>
      </xdr:nvSpPr>
      <xdr:spPr>
        <a:xfrm>
          <a:off x="1668960" y="66960"/>
          <a:ext cx="798840" cy="228600"/>
        </a:xfrm>
        <a:custGeom>
          <a:avLst/>
          <a:gdLst/>
          <a:ahLst/>
          <a:rect l="0" t="0" r="r" b="b"/>
          <a:pathLst>
            <a:path w="2221"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4" y="636"/>
              </a:lnTo>
              <a:lnTo>
                <a:pt x="2114" y="636"/>
              </a:lnTo>
              <a:cubicBezTo>
                <a:pt x="2133" y="636"/>
                <a:pt x="2151" y="631"/>
                <a:pt x="2167" y="622"/>
              </a:cubicBezTo>
              <a:cubicBezTo>
                <a:pt x="2183" y="612"/>
                <a:pt x="2196" y="599"/>
                <a:pt x="2206" y="583"/>
              </a:cubicBezTo>
              <a:cubicBezTo>
                <a:pt x="2215" y="567"/>
                <a:pt x="2220" y="549"/>
                <a:pt x="2220" y="530"/>
              </a:cubicBezTo>
              <a:lnTo>
                <a:pt x="2220" y="106"/>
              </a:lnTo>
              <a:lnTo>
                <a:pt x="2220" y="106"/>
              </a:lnTo>
              <a:lnTo>
                <a:pt x="2220" y="106"/>
              </a:lnTo>
              <a:cubicBezTo>
                <a:pt x="2220" y="87"/>
                <a:pt x="2215" y="69"/>
                <a:pt x="2206" y="53"/>
              </a:cubicBezTo>
              <a:cubicBezTo>
                <a:pt x="2196" y="37"/>
                <a:pt x="2183" y="24"/>
                <a:pt x="2167" y="14"/>
              </a:cubicBezTo>
              <a:cubicBezTo>
                <a:pt x="2151" y="5"/>
                <a:pt x="2133"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30240</xdr:colOff>
      <xdr:row>13</xdr:row>
      <xdr:rowOff>57240</xdr:rowOff>
    </xdr:from>
    <xdr:to>
      <xdr:col>5</xdr:col>
      <xdr:colOff>676440</xdr:colOff>
      <xdr:row>13</xdr:row>
      <xdr:rowOff>267120</xdr:rowOff>
    </xdr:to>
    <xdr:sp>
      <xdr:nvSpPr>
        <xdr:cNvPr id="120" name="CustomShape 1"/>
        <xdr:cNvSpPr/>
      </xdr:nvSpPr>
      <xdr:spPr>
        <a:xfrm>
          <a:off x="723600" y="150480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754200</xdr:colOff>
      <xdr:row>13</xdr:row>
      <xdr:rowOff>57240</xdr:rowOff>
    </xdr:from>
    <xdr:to>
      <xdr:col>5</xdr:col>
      <xdr:colOff>1400040</xdr:colOff>
      <xdr:row>13</xdr:row>
      <xdr:rowOff>267120</xdr:rowOff>
    </xdr:to>
    <xdr:sp>
      <xdr:nvSpPr>
        <xdr:cNvPr id="121" name="CustomShape 1"/>
        <xdr:cNvSpPr/>
      </xdr:nvSpPr>
      <xdr:spPr>
        <a:xfrm>
          <a:off x="1447560" y="1504800"/>
          <a:ext cx="645840" cy="209880"/>
        </a:xfrm>
        <a:custGeom>
          <a:avLst/>
          <a:gdLst/>
          <a:ahLst/>
          <a:rect l="0" t="0" r="r" b="b"/>
          <a:pathLst>
            <a:path w="1796"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7" y="584"/>
              </a:lnTo>
              <a:lnTo>
                <a:pt x="1698" y="584"/>
              </a:lnTo>
              <a:cubicBezTo>
                <a:pt x="1715" y="584"/>
                <a:pt x="1732" y="580"/>
                <a:pt x="1746" y="571"/>
              </a:cubicBezTo>
              <a:cubicBezTo>
                <a:pt x="1761" y="562"/>
                <a:pt x="1773" y="550"/>
                <a:pt x="1782" y="535"/>
              </a:cubicBezTo>
              <a:cubicBezTo>
                <a:pt x="1791" y="521"/>
                <a:pt x="1795" y="504"/>
                <a:pt x="1795" y="487"/>
              </a:cubicBezTo>
              <a:lnTo>
                <a:pt x="1795" y="97"/>
              </a:lnTo>
              <a:lnTo>
                <a:pt x="1795" y="97"/>
              </a:lnTo>
              <a:lnTo>
                <a:pt x="1795" y="97"/>
              </a:lnTo>
              <a:cubicBezTo>
                <a:pt x="1795" y="80"/>
                <a:pt x="1791" y="63"/>
                <a:pt x="1782" y="49"/>
              </a:cubicBezTo>
              <a:cubicBezTo>
                <a:pt x="1773" y="34"/>
                <a:pt x="1761" y="22"/>
                <a:pt x="1746" y="13"/>
              </a:cubicBezTo>
              <a:cubicBezTo>
                <a:pt x="1732" y="4"/>
                <a:pt x="1715" y="0"/>
                <a:pt x="1698"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0</xdr:colOff>
      <xdr:row>6</xdr:row>
      <xdr:rowOff>360</xdr:rowOff>
    </xdr:from>
    <xdr:to>
      <xdr:col>5</xdr:col>
      <xdr:colOff>796320</xdr:colOff>
      <xdr:row>7</xdr:row>
      <xdr:rowOff>38160</xdr:rowOff>
    </xdr:to>
    <xdr:sp>
      <xdr:nvSpPr>
        <xdr:cNvPr id="122" name="CustomShape 1"/>
        <xdr:cNvSpPr/>
      </xdr:nvSpPr>
      <xdr:spPr>
        <a:xfrm>
          <a:off x="693360" y="1620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896040</xdr:colOff>
      <xdr:row>6</xdr:row>
      <xdr:rowOff>360</xdr:rowOff>
    </xdr:from>
    <xdr:to>
      <xdr:col>6</xdr:col>
      <xdr:colOff>212760</xdr:colOff>
      <xdr:row>7</xdr:row>
      <xdr:rowOff>38160</xdr:rowOff>
    </xdr:to>
    <xdr:sp>
      <xdr:nvSpPr>
        <xdr:cNvPr id="123" name="CustomShape 1"/>
        <xdr:cNvSpPr/>
      </xdr:nvSpPr>
      <xdr:spPr>
        <a:xfrm>
          <a:off x="1589400" y="1620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9720</xdr:colOff>
      <xdr:row>13</xdr:row>
      <xdr:rowOff>47880</xdr:rowOff>
    </xdr:from>
    <xdr:to>
      <xdr:col>4</xdr:col>
      <xdr:colOff>656280</xdr:colOff>
      <xdr:row>13</xdr:row>
      <xdr:rowOff>258120</xdr:rowOff>
    </xdr:to>
    <xdr:sp>
      <xdr:nvSpPr>
        <xdr:cNvPr id="124" name="CustomShape 1"/>
        <xdr:cNvSpPr/>
      </xdr:nvSpPr>
      <xdr:spPr>
        <a:xfrm>
          <a:off x="703080" y="1571760"/>
          <a:ext cx="646560" cy="210240"/>
        </a:xfrm>
        <a:custGeom>
          <a:avLst/>
          <a:gdLst/>
          <a:ahLst/>
          <a:rect l="0" t="0" r="r" b="b"/>
          <a:pathLst>
            <a:path w="1798"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9" y="585"/>
              </a:lnTo>
              <a:lnTo>
                <a:pt x="1700" y="585"/>
              </a:lnTo>
              <a:cubicBezTo>
                <a:pt x="1717" y="585"/>
                <a:pt x="1733" y="580"/>
                <a:pt x="1748" y="572"/>
              </a:cubicBezTo>
              <a:cubicBezTo>
                <a:pt x="1763" y="563"/>
                <a:pt x="1775" y="551"/>
                <a:pt x="1784" y="536"/>
              </a:cubicBezTo>
              <a:cubicBezTo>
                <a:pt x="1792" y="521"/>
                <a:pt x="1797" y="505"/>
                <a:pt x="1797" y="488"/>
              </a:cubicBezTo>
              <a:lnTo>
                <a:pt x="1797" y="97"/>
              </a:lnTo>
              <a:lnTo>
                <a:pt x="1797" y="98"/>
              </a:lnTo>
              <a:lnTo>
                <a:pt x="1797" y="98"/>
              </a:lnTo>
              <a:cubicBezTo>
                <a:pt x="1797" y="80"/>
                <a:pt x="1792" y="64"/>
                <a:pt x="1784" y="49"/>
              </a:cubicBezTo>
              <a:cubicBezTo>
                <a:pt x="1775" y="34"/>
                <a:pt x="1763" y="22"/>
                <a:pt x="1748" y="13"/>
              </a:cubicBezTo>
              <a:cubicBezTo>
                <a:pt x="1733" y="5"/>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734760</xdr:colOff>
      <xdr:row>13</xdr:row>
      <xdr:rowOff>47880</xdr:rowOff>
    </xdr:from>
    <xdr:to>
      <xdr:col>4</xdr:col>
      <xdr:colOff>1381320</xdr:colOff>
      <xdr:row>13</xdr:row>
      <xdr:rowOff>258120</xdr:rowOff>
    </xdr:to>
    <xdr:sp>
      <xdr:nvSpPr>
        <xdr:cNvPr id="125" name="CustomShape 1"/>
        <xdr:cNvSpPr/>
      </xdr:nvSpPr>
      <xdr:spPr>
        <a:xfrm>
          <a:off x="1428120" y="1571760"/>
          <a:ext cx="646560" cy="210240"/>
        </a:xfrm>
        <a:custGeom>
          <a:avLst/>
          <a:gdLst/>
          <a:ahLst/>
          <a:rect l="0" t="0" r="r" b="b"/>
          <a:pathLst>
            <a:path w="1798"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9" y="585"/>
              </a:lnTo>
              <a:lnTo>
                <a:pt x="1700" y="585"/>
              </a:lnTo>
              <a:cubicBezTo>
                <a:pt x="1717" y="585"/>
                <a:pt x="1733" y="580"/>
                <a:pt x="1748" y="572"/>
              </a:cubicBezTo>
              <a:cubicBezTo>
                <a:pt x="1763" y="563"/>
                <a:pt x="1775" y="551"/>
                <a:pt x="1784" y="536"/>
              </a:cubicBezTo>
              <a:cubicBezTo>
                <a:pt x="1792" y="521"/>
                <a:pt x="1797" y="505"/>
                <a:pt x="1797" y="488"/>
              </a:cubicBezTo>
              <a:lnTo>
                <a:pt x="1797" y="97"/>
              </a:lnTo>
              <a:lnTo>
                <a:pt x="1797" y="98"/>
              </a:lnTo>
              <a:lnTo>
                <a:pt x="1797" y="98"/>
              </a:lnTo>
              <a:cubicBezTo>
                <a:pt x="1797" y="80"/>
                <a:pt x="1792" y="64"/>
                <a:pt x="1784" y="49"/>
              </a:cubicBezTo>
              <a:cubicBezTo>
                <a:pt x="1775" y="34"/>
                <a:pt x="1763" y="22"/>
                <a:pt x="1748" y="13"/>
              </a:cubicBezTo>
              <a:cubicBezTo>
                <a:pt x="1733" y="5"/>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9720</xdr:colOff>
      <xdr:row>6</xdr:row>
      <xdr:rowOff>0</xdr:rowOff>
    </xdr:from>
    <xdr:to>
      <xdr:col>4</xdr:col>
      <xdr:colOff>808560</xdr:colOff>
      <xdr:row>7</xdr:row>
      <xdr:rowOff>38160</xdr:rowOff>
    </xdr:to>
    <xdr:sp>
      <xdr:nvSpPr>
        <xdr:cNvPr id="126" name="CustomShape 1"/>
        <xdr:cNvSpPr/>
      </xdr:nvSpPr>
      <xdr:spPr>
        <a:xfrm>
          <a:off x="703080" y="190440"/>
          <a:ext cx="798840" cy="228600"/>
        </a:xfrm>
        <a:custGeom>
          <a:avLst/>
          <a:gdLst/>
          <a:ahLst/>
          <a:rect l="0" t="0" r="r" b="b"/>
          <a:pathLst>
            <a:path w="2221"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4" y="636"/>
              </a:lnTo>
              <a:lnTo>
                <a:pt x="2114" y="636"/>
              </a:lnTo>
              <a:cubicBezTo>
                <a:pt x="2133" y="636"/>
                <a:pt x="2151" y="631"/>
                <a:pt x="2167" y="622"/>
              </a:cubicBezTo>
              <a:cubicBezTo>
                <a:pt x="2183" y="612"/>
                <a:pt x="2196" y="599"/>
                <a:pt x="2206" y="583"/>
              </a:cubicBezTo>
              <a:cubicBezTo>
                <a:pt x="2215" y="567"/>
                <a:pt x="2220" y="549"/>
                <a:pt x="2220" y="530"/>
              </a:cubicBezTo>
              <a:lnTo>
                <a:pt x="2220" y="106"/>
              </a:lnTo>
              <a:lnTo>
                <a:pt x="2220" y="106"/>
              </a:lnTo>
              <a:lnTo>
                <a:pt x="2220" y="106"/>
              </a:lnTo>
              <a:cubicBezTo>
                <a:pt x="2220" y="87"/>
                <a:pt x="2215" y="69"/>
                <a:pt x="2206" y="53"/>
              </a:cubicBezTo>
              <a:cubicBezTo>
                <a:pt x="2196" y="37"/>
                <a:pt x="2183" y="24"/>
                <a:pt x="2167" y="14"/>
              </a:cubicBezTo>
              <a:cubicBezTo>
                <a:pt x="2151" y="5"/>
                <a:pt x="2133"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906840</xdr:colOff>
      <xdr:row>6</xdr:row>
      <xdr:rowOff>0</xdr:rowOff>
    </xdr:from>
    <xdr:to>
      <xdr:col>4</xdr:col>
      <xdr:colOff>1703160</xdr:colOff>
      <xdr:row>7</xdr:row>
      <xdr:rowOff>38160</xdr:rowOff>
    </xdr:to>
    <xdr:sp>
      <xdr:nvSpPr>
        <xdr:cNvPr id="127" name="CustomShape 1"/>
        <xdr:cNvSpPr/>
      </xdr:nvSpPr>
      <xdr:spPr>
        <a:xfrm>
          <a:off x="1600200" y="19044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47880</xdr:rowOff>
    </xdr:from>
    <xdr:to>
      <xdr:col>5</xdr:col>
      <xdr:colOff>675000</xdr:colOff>
      <xdr:row>13</xdr:row>
      <xdr:rowOff>258120</xdr:rowOff>
    </xdr:to>
    <xdr:sp>
      <xdr:nvSpPr>
        <xdr:cNvPr id="128" name="CustomShape 1"/>
        <xdr:cNvSpPr/>
      </xdr:nvSpPr>
      <xdr:spPr>
        <a:xfrm>
          <a:off x="723240" y="1571760"/>
          <a:ext cx="645120" cy="210240"/>
        </a:xfrm>
        <a:custGeom>
          <a:avLst/>
          <a:gdLst/>
          <a:ahLst/>
          <a:rect l="0" t="0" r="r" b="b"/>
          <a:pathLst>
            <a:path w="1794"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5" y="585"/>
              </a:lnTo>
              <a:lnTo>
                <a:pt x="1696" y="585"/>
              </a:lnTo>
              <a:cubicBezTo>
                <a:pt x="1713" y="585"/>
                <a:pt x="1729" y="580"/>
                <a:pt x="1744" y="572"/>
              </a:cubicBezTo>
              <a:cubicBezTo>
                <a:pt x="1759" y="563"/>
                <a:pt x="1771" y="551"/>
                <a:pt x="1780" y="536"/>
              </a:cubicBezTo>
              <a:cubicBezTo>
                <a:pt x="1788" y="521"/>
                <a:pt x="1793" y="505"/>
                <a:pt x="1793" y="488"/>
              </a:cubicBezTo>
              <a:lnTo>
                <a:pt x="1792" y="97"/>
              </a:lnTo>
              <a:lnTo>
                <a:pt x="1793" y="98"/>
              </a:lnTo>
              <a:lnTo>
                <a:pt x="1793" y="98"/>
              </a:lnTo>
              <a:cubicBezTo>
                <a:pt x="1793" y="80"/>
                <a:pt x="1788" y="64"/>
                <a:pt x="1780" y="49"/>
              </a:cubicBezTo>
              <a:cubicBezTo>
                <a:pt x="1771" y="34"/>
                <a:pt x="1759" y="22"/>
                <a:pt x="1744" y="13"/>
              </a:cubicBezTo>
              <a:cubicBezTo>
                <a:pt x="1729" y="5"/>
                <a:pt x="1713" y="0"/>
                <a:pt x="1696"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47880</xdr:rowOff>
    </xdr:from>
    <xdr:to>
      <xdr:col>5</xdr:col>
      <xdr:colOff>1400400</xdr:colOff>
      <xdr:row>13</xdr:row>
      <xdr:rowOff>258120</xdr:rowOff>
    </xdr:to>
    <xdr:sp>
      <xdr:nvSpPr>
        <xdr:cNvPr id="129" name="CustomShape 1"/>
        <xdr:cNvSpPr/>
      </xdr:nvSpPr>
      <xdr:spPr>
        <a:xfrm>
          <a:off x="1448280" y="1571760"/>
          <a:ext cx="645480" cy="210240"/>
        </a:xfrm>
        <a:custGeom>
          <a:avLst/>
          <a:gdLst/>
          <a:ahLst/>
          <a:rect l="0" t="0" r="r" b="b"/>
          <a:pathLst>
            <a:path w="1795"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6" y="585"/>
              </a:lnTo>
              <a:lnTo>
                <a:pt x="1697" y="585"/>
              </a:lnTo>
              <a:cubicBezTo>
                <a:pt x="1714" y="585"/>
                <a:pt x="1730" y="580"/>
                <a:pt x="1745" y="572"/>
              </a:cubicBezTo>
              <a:cubicBezTo>
                <a:pt x="1760" y="563"/>
                <a:pt x="1772" y="551"/>
                <a:pt x="1781" y="536"/>
              </a:cubicBezTo>
              <a:cubicBezTo>
                <a:pt x="1789" y="521"/>
                <a:pt x="1794" y="505"/>
                <a:pt x="1794" y="488"/>
              </a:cubicBezTo>
              <a:lnTo>
                <a:pt x="1793" y="97"/>
              </a:lnTo>
              <a:lnTo>
                <a:pt x="1794" y="98"/>
              </a:lnTo>
              <a:lnTo>
                <a:pt x="1794" y="98"/>
              </a:lnTo>
              <a:cubicBezTo>
                <a:pt x="1794" y="80"/>
                <a:pt x="1789" y="64"/>
                <a:pt x="1781" y="49"/>
              </a:cubicBezTo>
              <a:cubicBezTo>
                <a:pt x="1772" y="34"/>
                <a:pt x="1760" y="22"/>
                <a:pt x="1745" y="13"/>
              </a:cubicBezTo>
              <a:cubicBezTo>
                <a:pt x="1730" y="5"/>
                <a:pt x="1714" y="0"/>
                <a:pt x="1697"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0</xdr:colOff>
      <xdr:row>6</xdr:row>
      <xdr:rowOff>0</xdr:rowOff>
    </xdr:from>
    <xdr:to>
      <xdr:col>5</xdr:col>
      <xdr:colOff>798480</xdr:colOff>
      <xdr:row>7</xdr:row>
      <xdr:rowOff>38160</xdr:rowOff>
    </xdr:to>
    <xdr:sp>
      <xdr:nvSpPr>
        <xdr:cNvPr id="130" name="CustomShape 1"/>
        <xdr:cNvSpPr/>
      </xdr:nvSpPr>
      <xdr:spPr>
        <a:xfrm>
          <a:off x="693360" y="190440"/>
          <a:ext cx="798480" cy="228600"/>
        </a:xfrm>
        <a:custGeom>
          <a:avLst/>
          <a:gdLst/>
          <a:ahLst/>
          <a:rect l="0" t="0" r="r" b="b"/>
          <a:pathLst>
            <a:path w="2220"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2" y="636"/>
              </a:lnTo>
              <a:lnTo>
                <a:pt x="2113" y="636"/>
              </a:lnTo>
              <a:cubicBezTo>
                <a:pt x="2132" y="636"/>
                <a:pt x="2150" y="631"/>
                <a:pt x="2166" y="622"/>
              </a:cubicBezTo>
              <a:cubicBezTo>
                <a:pt x="2182" y="612"/>
                <a:pt x="2195" y="599"/>
                <a:pt x="2205" y="583"/>
              </a:cubicBezTo>
              <a:cubicBezTo>
                <a:pt x="2214" y="567"/>
                <a:pt x="2219" y="549"/>
                <a:pt x="2219" y="530"/>
              </a:cubicBezTo>
              <a:lnTo>
                <a:pt x="2218" y="106"/>
              </a:lnTo>
              <a:lnTo>
                <a:pt x="2219" y="106"/>
              </a:lnTo>
              <a:lnTo>
                <a:pt x="2219" y="106"/>
              </a:lnTo>
              <a:cubicBezTo>
                <a:pt x="2219" y="87"/>
                <a:pt x="2214" y="69"/>
                <a:pt x="2205" y="53"/>
              </a:cubicBezTo>
              <a:cubicBezTo>
                <a:pt x="2195" y="37"/>
                <a:pt x="2182" y="24"/>
                <a:pt x="2166" y="14"/>
              </a:cubicBezTo>
              <a:cubicBezTo>
                <a:pt x="2150" y="5"/>
                <a:pt x="2132"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896400</xdr:colOff>
      <xdr:row>6</xdr:row>
      <xdr:rowOff>0</xdr:rowOff>
    </xdr:from>
    <xdr:to>
      <xdr:col>5</xdr:col>
      <xdr:colOff>1733400</xdr:colOff>
      <xdr:row>7</xdr:row>
      <xdr:rowOff>38160</xdr:rowOff>
    </xdr:to>
    <xdr:sp>
      <xdr:nvSpPr>
        <xdr:cNvPr id="131" name="CustomShape 1"/>
        <xdr:cNvSpPr/>
      </xdr:nvSpPr>
      <xdr:spPr>
        <a:xfrm>
          <a:off x="1589760" y="190440"/>
          <a:ext cx="837000" cy="228600"/>
        </a:xfrm>
        <a:custGeom>
          <a:avLst/>
          <a:gdLst/>
          <a:ahLst/>
          <a:rect l="0" t="0" r="r" b="b"/>
          <a:pathLst>
            <a:path w="2327"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220" y="636"/>
              </a:lnTo>
              <a:lnTo>
                <a:pt x="2220" y="636"/>
              </a:lnTo>
              <a:cubicBezTo>
                <a:pt x="2239" y="636"/>
                <a:pt x="2257" y="631"/>
                <a:pt x="2273" y="622"/>
              </a:cubicBezTo>
              <a:cubicBezTo>
                <a:pt x="2289" y="612"/>
                <a:pt x="2302" y="599"/>
                <a:pt x="2312" y="583"/>
              </a:cubicBezTo>
              <a:cubicBezTo>
                <a:pt x="2321" y="567"/>
                <a:pt x="2326" y="549"/>
                <a:pt x="2326" y="530"/>
              </a:cubicBezTo>
              <a:lnTo>
                <a:pt x="2326" y="106"/>
              </a:lnTo>
              <a:lnTo>
                <a:pt x="2326" y="106"/>
              </a:lnTo>
              <a:lnTo>
                <a:pt x="2326" y="106"/>
              </a:lnTo>
              <a:cubicBezTo>
                <a:pt x="2326" y="87"/>
                <a:pt x="2321" y="69"/>
                <a:pt x="2312" y="53"/>
              </a:cubicBezTo>
              <a:cubicBezTo>
                <a:pt x="2302" y="37"/>
                <a:pt x="2289" y="24"/>
                <a:pt x="2273" y="14"/>
              </a:cubicBezTo>
              <a:cubicBezTo>
                <a:pt x="2257" y="5"/>
                <a:pt x="2239" y="0"/>
                <a:pt x="2220"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360</xdr:colOff>
      <xdr:row>5</xdr:row>
      <xdr:rowOff>85680</xdr:rowOff>
    </xdr:from>
    <xdr:to>
      <xdr:col>5</xdr:col>
      <xdr:colOff>676080</xdr:colOff>
      <xdr:row>6</xdr:row>
      <xdr:rowOff>123480</xdr:rowOff>
    </xdr:to>
    <xdr:sp>
      <xdr:nvSpPr>
        <xdr:cNvPr id="5" name="CustomShape 1"/>
        <xdr:cNvSpPr/>
      </xdr:nvSpPr>
      <xdr:spPr>
        <a:xfrm>
          <a:off x="683280" y="85680"/>
          <a:ext cx="675720" cy="228240"/>
        </a:xfrm>
        <a:custGeom>
          <a:avLst/>
          <a:gdLst/>
          <a:ahLst/>
          <a:rect l="0" t="0" r="r" b="b"/>
          <a:pathLst>
            <a:path w="1879"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1772" y="635"/>
              </a:lnTo>
              <a:lnTo>
                <a:pt x="1772" y="635"/>
              </a:lnTo>
              <a:cubicBezTo>
                <a:pt x="1791" y="635"/>
                <a:pt x="1809" y="630"/>
                <a:pt x="1825" y="621"/>
              </a:cubicBezTo>
              <a:cubicBezTo>
                <a:pt x="1841" y="612"/>
                <a:pt x="1855" y="598"/>
                <a:pt x="1864" y="582"/>
              </a:cubicBezTo>
              <a:cubicBezTo>
                <a:pt x="1873" y="566"/>
                <a:pt x="1878" y="548"/>
                <a:pt x="1878" y="529"/>
              </a:cubicBezTo>
              <a:lnTo>
                <a:pt x="1878" y="105"/>
              </a:lnTo>
              <a:lnTo>
                <a:pt x="1878" y="106"/>
              </a:lnTo>
              <a:lnTo>
                <a:pt x="1878" y="106"/>
              </a:lnTo>
              <a:cubicBezTo>
                <a:pt x="1878" y="87"/>
                <a:pt x="1873" y="69"/>
                <a:pt x="1864" y="53"/>
              </a:cubicBezTo>
              <a:cubicBezTo>
                <a:pt x="1855" y="37"/>
                <a:pt x="1841" y="23"/>
                <a:pt x="1825" y="14"/>
              </a:cubicBezTo>
              <a:cubicBezTo>
                <a:pt x="1809" y="5"/>
                <a:pt x="1791" y="0"/>
                <a:pt x="1772"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19440</xdr:colOff>
      <xdr:row>6</xdr:row>
      <xdr:rowOff>66960</xdr:rowOff>
    </xdr:from>
    <xdr:to>
      <xdr:col>5</xdr:col>
      <xdr:colOff>817200</xdr:colOff>
      <xdr:row>7</xdr:row>
      <xdr:rowOff>105120</xdr:rowOff>
    </xdr:to>
    <xdr:sp>
      <xdr:nvSpPr>
        <xdr:cNvPr id="6" name="CustomShape 1"/>
        <xdr:cNvSpPr/>
      </xdr:nvSpPr>
      <xdr:spPr>
        <a:xfrm>
          <a:off x="672120" y="66960"/>
          <a:ext cx="797760" cy="228600"/>
        </a:xfrm>
        <a:custGeom>
          <a:avLst/>
          <a:gdLst/>
          <a:ahLst/>
          <a:rect l="0" t="0" r="r" b="b"/>
          <a:pathLst>
            <a:path w="2218"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1" y="636"/>
              </a:lnTo>
              <a:lnTo>
                <a:pt x="2111" y="636"/>
              </a:lnTo>
              <a:cubicBezTo>
                <a:pt x="2130" y="636"/>
                <a:pt x="2148" y="631"/>
                <a:pt x="2164" y="622"/>
              </a:cubicBezTo>
              <a:cubicBezTo>
                <a:pt x="2180" y="612"/>
                <a:pt x="2193" y="599"/>
                <a:pt x="2203" y="583"/>
              </a:cubicBezTo>
              <a:cubicBezTo>
                <a:pt x="2212" y="567"/>
                <a:pt x="2217" y="549"/>
                <a:pt x="2217" y="530"/>
              </a:cubicBezTo>
              <a:lnTo>
                <a:pt x="2217" y="106"/>
              </a:lnTo>
              <a:lnTo>
                <a:pt x="2217" y="106"/>
              </a:lnTo>
              <a:lnTo>
                <a:pt x="2217" y="106"/>
              </a:lnTo>
              <a:cubicBezTo>
                <a:pt x="2217" y="87"/>
                <a:pt x="2212" y="69"/>
                <a:pt x="2203" y="53"/>
              </a:cubicBezTo>
              <a:cubicBezTo>
                <a:pt x="2193" y="37"/>
                <a:pt x="2180" y="24"/>
                <a:pt x="2164" y="14"/>
              </a:cubicBezTo>
              <a:cubicBezTo>
                <a:pt x="2148" y="5"/>
                <a:pt x="2130" y="0"/>
                <a:pt x="2111"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926280</xdr:colOff>
      <xdr:row>6</xdr:row>
      <xdr:rowOff>66960</xdr:rowOff>
    </xdr:from>
    <xdr:to>
      <xdr:col>5</xdr:col>
      <xdr:colOff>1724400</xdr:colOff>
      <xdr:row>7</xdr:row>
      <xdr:rowOff>105120</xdr:rowOff>
    </xdr:to>
    <xdr:sp>
      <xdr:nvSpPr>
        <xdr:cNvPr id="7" name="CustomShape 1"/>
        <xdr:cNvSpPr/>
      </xdr:nvSpPr>
      <xdr:spPr>
        <a:xfrm>
          <a:off x="1578960" y="66960"/>
          <a:ext cx="798120" cy="228600"/>
        </a:xfrm>
        <a:custGeom>
          <a:avLst/>
          <a:gdLst/>
          <a:ahLst/>
          <a:rect l="0" t="0" r="r" b="b"/>
          <a:pathLst>
            <a:path w="2219"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2" y="636"/>
              </a:lnTo>
              <a:lnTo>
                <a:pt x="2112" y="636"/>
              </a:lnTo>
              <a:cubicBezTo>
                <a:pt x="2131" y="636"/>
                <a:pt x="2149" y="631"/>
                <a:pt x="2165" y="622"/>
              </a:cubicBezTo>
              <a:cubicBezTo>
                <a:pt x="2181" y="612"/>
                <a:pt x="2194" y="599"/>
                <a:pt x="2204" y="583"/>
              </a:cubicBezTo>
              <a:cubicBezTo>
                <a:pt x="2213" y="567"/>
                <a:pt x="2218" y="549"/>
                <a:pt x="2218" y="530"/>
              </a:cubicBezTo>
              <a:lnTo>
                <a:pt x="2218" y="106"/>
              </a:lnTo>
              <a:lnTo>
                <a:pt x="2218" y="106"/>
              </a:lnTo>
              <a:lnTo>
                <a:pt x="2218" y="106"/>
              </a:lnTo>
              <a:cubicBezTo>
                <a:pt x="2218" y="87"/>
                <a:pt x="2213" y="69"/>
                <a:pt x="2204" y="53"/>
              </a:cubicBezTo>
              <a:cubicBezTo>
                <a:pt x="2194" y="37"/>
                <a:pt x="2181" y="24"/>
                <a:pt x="2165" y="14"/>
              </a:cubicBezTo>
              <a:cubicBezTo>
                <a:pt x="2149" y="5"/>
                <a:pt x="2131" y="0"/>
                <a:pt x="2112"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twoCellAnchor editAs="oneCell">
    <xdr:from>
      <xdr:col>13</xdr:col>
      <xdr:colOff>140760</xdr:colOff>
      <xdr:row>58</xdr:row>
      <xdr:rowOff>57600</xdr:rowOff>
    </xdr:from>
    <xdr:to>
      <xdr:col>14</xdr:col>
      <xdr:colOff>1017360</xdr:colOff>
      <xdr:row>58</xdr:row>
      <xdr:rowOff>392040</xdr:rowOff>
    </xdr:to>
    <xdr:sp>
      <xdr:nvSpPr>
        <xdr:cNvPr id="8" name="CustomShape 1"/>
        <xdr:cNvSpPr/>
      </xdr:nvSpPr>
      <xdr:spPr>
        <a:xfrm>
          <a:off x="11008080" y="17507160"/>
          <a:ext cx="2235240" cy="334440"/>
        </a:xfrm>
        <a:custGeom>
          <a:avLst/>
          <a:gdLst/>
          <a:ahLst/>
          <a:rect l="0" t="0" r="r" b="b"/>
          <a:pathLst>
            <a:path w="6211" h="931">
              <a:moveTo>
                <a:pt x="154" y="0"/>
              </a:moveTo>
              <a:lnTo>
                <a:pt x="155" y="0"/>
              </a:lnTo>
              <a:cubicBezTo>
                <a:pt x="128" y="0"/>
                <a:pt x="101" y="7"/>
                <a:pt x="78" y="21"/>
              </a:cubicBezTo>
              <a:cubicBezTo>
                <a:pt x="54" y="34"/>
                <a:pt x="34" y="54"/>
                <a:pt x="21" y="78"/>
              </a:cubicBezTo>
              <a:cubicBezTo>
                <a:pt x="7" y="101"/>
                <a:pt x="0" y="128"/>
                <a:pt x="0" y="155"/>
              </a:cubicBezTo>
              <a:lnTo>
                <a:pt x="0" y="775"/>
              </a:lnTo>
              <a:lnTo>
                <a:pt x="0" y="775"/>
              </a:lnTo>
              <a:cubicBezTo>
                <a:pt x="0" y="802"/>
                <a:pt x="7" y="829"/>
                <a:pt x="21" y="853"/>
              </a:cubicBezTo>
              <a:cubicBezTo>
                <a:pt x="34" y="876"/>
                <a:pt x="54" y="896"/>
                <a:pt x="78" y="909"/>
              </a:cubicBezTo>
              <a:cubicBezTo>
                <a:pt x="101" y="923"/>
                <a:pt x="128" y="930"/>
                <a:pt x="155" y="930"/>
              </a:cubicBezTo>
              <a:lnTo>
                <a:pt x="6054" y="930"/>
              </a:lnTo>
              <a:lnTo>
                <a:pt x="6055" y="930"/>
              </a:lnTo>
              <a:cubicBezTo>
                <a:pt x="6082" y="930"/>
                <a:pt x="6109" y="923"/>
                <a:pt x="6133" y="909"/>
              </a:cubicBezTo>
              <a:cubicBezTo>
                <a:pt x="6156" y="896"/>
                <a:pt x="6176" y="876"/>
                <a:pt x="6189" y="853"/>
              </a:cubicBezTo>
              <a:cubicBezTo>
                <a:pt x="6203" y="829"/>
                <a:pt x="6210" y="802"/>
                <a:pt x="6210" y="775"/>
              </a:cubicBezTo>
              <a:lnTo>
                <a:pt x="6209" y="155"/>
              </a:lnTo>
              <a:lnTo>
                <a:pt x="6210" y="155"/>
              </a:lnTo>
              <a:lnTo>
                <a:pt x="6210" y="155"/>
              </a:lnTo>
              <a:cubicBezTo>
                <a:pt x="6210" y="128"/>
                <a:pt x="6203" y="101"/>
                <a:pt x="6189" y="78"/>
              </a:cubicBezTo>
              <a:cubicBezTo>
                <a:pt x="6176" y="54"/>
                <a:pt x="6156" y="34"/>
                <a:pt x="6133" y="21"/>
              </a:cubicBezTo>
              <a:cubicBezTo>
                <a:pt x="6109" y="7"/>
                <a:pt x="6082" y="0"/>
                <a:pt x="6055" y="0"/>
              </a:cubicBezTo>
              <a:lnTo>
                <a:pt x="154" y="0"/>
              </a:lnTo>
            </a:path>
          </a:pathLst>
        </a:custGeom>
        <a:solidFill>
          <a:srgbClr val="9b2d2a"/>
        </a:solidFill>
        <a:ln w="12600">
          <a:solidFill>
            <a:srgbClr val="41719c"/>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Add Notes</a:t>
          </a:r>
          <a:endParaRPr b="0" lang="en-US" sz="1200" spc="-1" strike="noStrike">
            <a:latin typeface="Times New Roman"/>
          </a:endParaRPr>
        </a:p>
      </xdr:txBody>
    </xdr:sp>
    <xdr:clientData/>
  </xdr:twoCellAnchor>
  <xdr:twoCellAnchor editAs="oneCell">
    <xdr:from>
      <xdr:col>13</xdr:col>
      <xdr:colOff>140760</xdr:colOff>
      <xdr:row>59</xdr:row>
      <xdr:rowOff>57960</xdr:rowOff>
    </xdr:from>
    <xdr:to>
      <xdr:col>14</xdr:col>
      <xdr:colOff>1017360</xdr:colOff>
      <xdr:row>59</xdr:row>
      <xdr:rowOff>392040</xdr:rowOff>
    </xdr:to>
    <xdr:sp>
      <xdr:nvSpPr>
        <xdr:cNvPr id="9" name="CustomShape 1"/>
        <xdr:cNvSpPr/>
      </xdr:nvSpPr>
      <xdr:spPr>
        <a:xfrm>
          <a:off x="11008080" y="17953200"/>
          <a:ext cx="2235240" cy="334080"/>
        </a:xfrm>
        <a:custGeom>
          <a:avLst/>
          <a:gdLst/>
          <a:ahLst/>
          <a:rect l="0" t="0" r="r" b="b"/>
          <a:pathLst>
            <a:path w="6211" h="930">
              <a:moveTo>
                <a:pt x="154" y="0"/>
              </a:moveTo>
              <a:lnTo>
                <a:pt x="155" y="0"/>
              </a:lnTo>
              <a:cubicBezTo>
                <a:pt x="128" y="0"/>
                <a:pt x="101" y="7"/>
                <a:pt x="77" y="21"/>
              </a:cubicBezTo>
              <a:cubicBezTo>
                <a:pt x="54" y="34"/>
                <a:pt x="34" y="54"/>
                <a:pt x="21" y="77"/>
              </a:cubicBezTo>
              <a:cubicBezTo>
                <a:pt x="7" y="101"/>
                <a:pt x="0" y="128"/>
                <a:pt x="0" y="155"/>
              </a:cubicBezTo>
              <a:lnTo>
                <a:pt x="0" y="774"/>
              </a:lnTo>
              <a:lnTo>
                <a:pt x="0" y="774"/>
              </a:lnTo>
              <a:cubicBezTo>
                <a:pt x="0" y="801"/>
                <a:pt x="7" y="828"/>
                <a:pt x="21" y="852"/>
              </a:cubicBezTo>
              <a:cubicBezTo>
                <a:pt x="34" y="875"/>
                <a:pt x="54" y="895"/>
                <a:pt x="77" y="908"/>
              </a:cubicBezTo>
              <a:cubicBezTo>
                <a:pt x="101" y="922"/>
                <a:pt x="128" y="929"/>
                <a:pt x="155" y="929"/>
              </a:cubicBezTo>
              <a:lnTo>
                <a:pt x="6055" y="929"/>
              </a:lnTo>
              <a:lnTo>
                <a:pt x="6055" y="929"/>
              </a:lnTo>
              <a:cubicBezTo>
                <a:pt x="6082" y="929"/>
                <a:pt x="6109" y="922"/>
                <a:pt x="6133" y="908"/>
              </a:cubicBezTo>
              <a:cubicBezTo>
                <a:pt x="6156" y="895"/>
                <a:pt x="6176" y="875"/>
                <a:pt x="6189" y="852"/>
              </a:cubicBezTo>
              <a:cubicBezTo>
                <a:pt x="6203" y="828"/>
                <a:pt x="6210" y="801"/>
                <a:pt x="6210" y="774"/>
              </a:cubicBezTo>
              <a:lnTo>
                <a:pt x="6210" y="154"/>
              </a:lnTo>
              <a:lnTo>
                <a:pt x="6210" y="155"/>
              </a:lnTo>
              <a:lnTo>
                <a:pt x="6210" y="155"/>
              </a:lnTo>
              <a:cubicBezTo>
                <a:pt x="6210" y="128"/>
                <a:pt x="6203" y="101"/>
                <a:pt x="6189" y="77"/>
              </a:cubicBezTo>
              <a:cubicBezTo>
                <a:pt x="6176" y="54"/>
                <a:pt x="6156" y="34"/>
                <a:pt x="6133" y="21"/>
              </a:cubicBezTo>
              <a:cubicBezTo>
                <a:pt x="6109" y="7"/>
                <a:pt x="6082" y="0"/>
                <a:pt x="6055" y="0"/>
              </a:cubicBezTo>
              <a:lnTo>
                <a:pt x="154" y="0"/>
              </a:lnTo>
            </a:path>
          </a:pathLst>
        </a:custGeom>
        <a:solidFill>
          <a:srgbClr val="9b2d2a"/>
        </a:solidFill>
        <a:ln w="12600">
          <a:solidFill>
            <a:srgbClr val="41719c"/>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Add Notes</a:t>
          </a:r>
          <a:endParaRPr b="0" lang="en-US" sz="1200" spc="-1" strike="noStrike">
            <a:latin typeface="Times New Roman"/>
          </a:endParaRPr>
        </a:p>
      </xdr:txBody>
    </xdr:sp>
    <xdr:clientData/>
  </xdr:twoCellAnchor>
  <xdr:twoCellAnchor editAs="oneCell">
    <xdr:from>
      <xdr:col>13</xdr:col>
      <xdr:colOff>140760</xdr:colOff>
      <xdr:row>60</xdr:row>
      <xdr:rowOff>57600</xdr:rowOff>
    </xdr:from>
    <xdr:to>
      <xdr:col>14</xdr:col>
      <xdr:colOff>1017360</xdr:colOff>
      <xdr:row>60</xdr:row>
      <xdr:rowOff>391680</xdr:rowOff>
    </xdr:to>
    <xdr:sp>
      <xdr:nvSpPr>
        <xdr:cNvPr id="10" name="CustomShape 1"/>
        <xdr:cNvSpPr/>
      </xdr:nvSpPr>
      <xdr:spPr>
        <a:xfrm>
          <a:off x="11008080" y="18398880"/>
          <a:ext cx="2235240" cy="334080"/>
        </a:xfrm>
        <a:custGeom>
          <a:avLst/>
          <a:gdLst/>
          <a:ahLst/>
          <a:rect l="0" t="0" r="r" b="b"/>
          <a:pathLst>
            <a:path w="6211" h="930">
              <a:moveTo>
                <a:pt x="154" y="0"/>
              </a:moveTo>
              <a:lnTo>
                <a:pt x="155" y="0"/>
              </a:lnTo>
              <a:cubicBezTo>
                <a:pt x="128" y="0"/>
                <a:pt x="101" y="7"/>
                <a:pt x="77" y="21"/>
              </a:cubicBezTo>
              <a:cubicBezTo>
                <a:pt x="54" y="34"/>
                <a:pt x="34" y="54"/>
                <a:pt x="21" y="77"/>
              </a:cubicBezTo>
              <a:cubicBezTo>
                <a:pt x="7" y="101"/>
                <a:pt x="0" y="128"/>
                <a:pt x="0" y="155"/>
              </a:cubicBezTo>
              <a:lnTo>
                <a:pt x="0" y="774"/>
              </a:lnTo>
              <a:lnTo>
                <a:pt x="0" y="774"/>
              </a:lnTo>
              <a:cubicBezTo>
                <a:pt x="0" y="801"/>
                <a:pt x="7" y="828"/>
                <a:pt x="21" y="852"/>
              </a:cubicBezTo>
              <a:cubicBezTo>
                <a:pt x="34" y="875"/>
                <a:pt x="54" y="895"/>
                <a:pt x="77" y="908"/>
              </a:cubicBezTo>
              <a:cubicBezTo>
                <a:pt x="101" y="922"/>
                <a:pt x="128" y="929"/>
                <a:pt x="155" y="929"/>
              </a:cubicBezTo>
              <a:lnTo>
                <a:pt x="6055" y="929"/>
              </a:lnTo>
              <a:lnTo>
                <a:pt x="6055" y="929"/>
              </a:lnTo>
              <a:cubicBezTo>
                <a:pt x="6082" y="929"/>
                <a:pt x="6109" y="922"/>
                <a:pt x="6133" y="908"/>
              </a:cubicBezTo>
              <a:cubicBezTo>
                <a:pt x="6156" y="895"/>
                <a:pt x="6176" y="875"/>
                <a:pt x="6189" y="852"/>
              </a:cubicBezTo>
              <a:cubicBezTo>
                <a:pt x="6203" y="828"/>
                <a:pt x="6210" y="801"/>
                <a:pt x="6210" y="774"/>
              </a:cubicBezTo>
              <a:lnTo>
                <a:pt x="6210" y="154"/>
              </a:lnTo>
              <a:lnTo>
                <a:pt x="6210" y="155"/>
              </a:lnTo>
              <a:lnTo>
                <a:pt x="6210" y="155"/>
              </a:lnTo>
              <a:cubicBezTo>
                <a:pt x="6210" y="128"/>
                <a:pt x="6203" y="101"/>
                <a:pt x="6189" y="77"/>
              </a:cubicBezTo>
              <a:cubicBezTo>
                <a:pt x="6176" y="54"/>
                <a:pt x="6156" y="34"/>
                <a:pt x="6133" y="21"/>
              </a:cubicBezTo>
              <a:cubicBezTo>
                <a:pt x="6109" y="7"/>
                <a:pt x="6082" y="0"/>
                <a:pt x="6055" y="0"/>
              </a:cubicBezTo>
              <a:lnTo>
                <a:pt x="154" y="0"/>
              </a:lnTo>
            </a:path>
          </a:pathLst>
        </a:custGeom>
        <a:solidFill>
          <a:srgbClr val="9b2d2a"/>
        </a:solidFill>
        <a:ln w="12600">
          <a:solidFill>
            <a:srgbClr val="41719c"/>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Add Notes</a:t>
          </a:r>
          <a:endParaRPr b="0" lang="en-US" sz="1200" spc="-1" strike="noStrike">
            <a:latin typeface="Times New Roman"/>
          </a:endParaRPr>
        </a:p>
      </xdr:txBody>
    </xdr:sp>
    <xdr:clientData/>
  </xdr:twoCellAnchor>
  <xdr:twoCellAnchor editAs="oneCell">
    <xdr:from>
      <xdr:col>13</xdr:col>
      <xdr:colOff>140760</xdr:colOff>
      <xdr:row>61</xdr:row>
      <xdr:rowOff>57600</xdr:rowOff>
    </xdr:from>
    <xdr:to>
      <xdr:col>14</xdr:col>
      <xdr:colOff>1017360</xdr:colOff>
      <xdr:row>61</xdr:row>
      <xdr:rowOff>392040</xdr:rowOff>
    </xdr:to>
    <xdr:sp>
      <xdr:nvSpPr>
        <xdr:cNvPr id="11" name="CustomShape 1"/>
        <xdr:cNvSpPr/>
      </xdr:nvSpPr>
      <xdr:spPr>
        <a:xfrm>
          <a:off x="11008080" y="18844560"/>
          <a:ext cx="2235240" cy="334440"/>
        </a:xfrm>
        <a:custGeom>
          <a:avLst/>
          <a:gdLst/>
          <a:ahLst/>
          <a:rect l="0" t="0" r="r" b="b"/>
          <a:pathLst>
            <a:path w="6211" h="931">
              <a:moveTo>
                <a:pt x="154" y="0"/>
              </a:moveTo>
              <a:lnTo>
                <a:pt x="155" y="0"/>
              </a:lnTo>
              <a:cubicBezTo>
                <a:pt x="128" y="0"/>
                <a:pt x="101" y="7"/>
                <a:pt x="78" y="21"/>
              </a:cubicBezTo>
              <a:cubicBezTo>
                <a:pt x="54" y="34"/>
                <a:pt x="34" y="54"/>
                <a:pt x="21" y="78"/>
              </a:cubicBezTo>
              <a:cubicBezTo>
                <a:pt x="7" y="101"/>
                <a:pt x="0" y="128"/>
                <a:pt x="0" y="155"/>
              </a:cubicBezTo>
              <a:lnTo>
                <a:pt x="0" y="775"/>
              </a:lnTo>
              <a:lnTo>
                <a:pt x="0" y="775"/>
              </a:lnTo>
              <a:cubicBezTo>
                <a:pt x="0" y="802"/>
                <a:pt x="7" y="829"/>
                <a:pt x="21" y="853"/>
              </a:cubicBezTo>
              <a:cubicBezTo>
                <a:pt x="34" y="876"/>
                <a:pt x="54" y="896"/>
                <a:pt x="78" y="909"/>
              </a:cubicBezTo>
              <a:cubicBezTo>
                <a:pt x="101" y="923"/>
                <a:pt x="128" y="930"/>
                <a:pt x="155" y="930"/>
              </a:cubicBezTo>
              <a:lnTo>
                <a:pt x="6054" y="930"/>
              </a:lnTo>
              <a:lnTo>
                <a:pt x="6055" y="930"/>
              </a:lnTo>
              <a:cubicBezTo>
                <a:pt x="6082" y="930"/>
                <a:pt x="6109" y="923"/>
                <a:pt x="6133" y="909"/>
              </a:cubicBezTo>
              <a:cubicBezTo>
                <a:pt x="6156" y="896"/>
                <a:pt x="6176" y="876"/>
                <a:pt x="6189" y="853"/>
              </a:cubicBezTo>
              <a:cubicBezTo>
                <a:pt x="6203" y="829"/>
                <a:pt x="6210" y="802"/>
                <a:pt x="6210" y="775"/>
              </a:cubicBezTo>
              <a:lnTo>
                <a:pt x="6209" y="155"/>
              </a:lnTo>
              <a:lnTo>
                <a:pt x="6210" y="155"/>
              </a:lnTo>
              <a:lnTo>
                <a:pt x="6210" y="155"/>
              </a:lnTo>
              <a:cubicBezTo>
                <a:pt x="6210" y="128"/>
                <a:pt x="6203" y="101"/>
                <a:pt x="6189" y="78"/>
              </a:cubicBezTo>
              <a:cubicBezTo>
                <a:pt x="6176" y="54"/>
                <a:pt x="6156" y="34"/>
                <a:pt x="6133" y="21"/>
              </a:cubicBezTo>
              <a:cubicBezTo>
                <a:pt x="6109" y="7"/>
                <a:pt x="6082" y="0"/>
                <a:pt x="6055" y="0"/>
              </a:cubicBezTo>
              <a:lnTo>
                <a:pt x="154" y="0"/>
              </a:lnTo>
            </a:path>
          </a:pathLst>
        </a:custGeom>
        <a:solidFill>
          <a:srgbClr val="9b2d2a"/>
        </a:solidFill>
        <a:ln w="12600">
          <a:solidFill>
            <a:srgbClr val="41719c"/>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Add Notes</a:t>
          </a:r>
          <a:endParaRPr b="0" lang="en-US" sz="12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10080</xdr:colOff>
      <xdr:row>13</xdr:row>
      <xdr:rowOff>57960</xdr:rowOff>
    </xdr:from>
    <xdr:to>
      <xdr:col>5</xdr:col>
      <xdr:colOff>656640</xdr:colOff>
      <xdr:row>13</xdr:row>
      <xdr:rowOff>267840</xdr:rowOff>
    </xdr:to>
    <xdr:sp>
      <xdr:nvSpPr>
        <xdr:cNvPr id="12" name="CustomShape 1"/>
        <xdr:cNvSpPr/>
      </xdr:nvSpPr>
      <xdr:spPr>
        <a:xfrm>
          <a:off x="693000" y="241992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57960</xdr:rowOff>
    </xdr:from>
    <xdr:to>
      <xdr:col>5</xdr:col>
      <xdr:colOff>1401120</xdr:colOff>
      <xdr:row>13</xdr:row>
      <xdr:rowOff>267840</xdr:rowOff>
    </xdr:to>
    <xdr:sp>
      <xdr:nvSpPr>
        <xdr:cNvPr id="13" name="CustomShape 1"/>
        <xdr:cNvSpPr/>
      </xdr:nvSpPr>
      <xdr:spPr>
        <a:xfrm>
          <a:off x="1437840" y="241992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20160</xdr:colOff>
      <xdr:row>6</xdr:row>
      <xdr:rowOff>85680</xdr:rowOff>
    </xdr:from>
    <xdr:to>
      <xdr:col>5</xdr:col>
      <xdr:colOff>818640</xdr:colOff>
      <xdr:row>7</xdr:row>
      <xdr:rowOff>123480</xdr:rowOff>
    </xdr:to>
    <xdr:sp>
      <xdr:nvSpPr>
        <xdr:cNvPr id="14" name="CustomShape 1"/>
        <xdr:cNvSpPr/>
      </xdr:nvSpPr>
      <xdr:spPr>
        <a:xfrm>
          <a:off x="7030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907200</xdr:colOff>
      <xdr:row>6</xdr:row>
      <xdr:rowOff>85680</xdr:rowOff>
    </xdr:from>
    <xdr:to>
      <xdr:col>5</xdr:col>
      <xdr:colOff>1703520</xdr:colOff>
      <xdr:row>7</xdr:row>
      <xdr:rowOff>123480</xdr:rowOff>
    </xdr:to>
    <xdr:sp>
      <xdr:nvSpPr>
        <xdr:cNvPr id="15" name="CustomShape 1"/>
        <xdr:cNvSpPr/>
      </xdr:nvSpPr>
      <xdr:spPr>
        <a:xfrm>
          <a:off x="159012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5"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6"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9720</xdr:colOff>
      <xdr:row>13</xdr:row>
      <xdr:rowOff>57240</xdr:rowOff>
    </xdr:from>
    <xdr:to>
      <xdr:col>5</xdr:col>
      <xdr:colOff>656280</xdr:colOff>
      <xdr:row>13</xdr:row>
      <xdr:rowOff>267120</xdr:rowOff>
    </xdr:to>
    <xdr:sp>
      <xdr:nvSpPr>
        <xdr:cNvPr id="16" name="CustomShape 1"/>
        <xdr:cNvSpPr/>
      </xdr:nvSpPr>
      <xdr:spPr>
        <a:xfrm>
          <a:off x="703080" y="264780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754560</xdr:colOff>
      <xdr:row>13</xdr:row>
      <xdr:rowOff>57240</xdr:rowOff>
    </xdr:from>
    <xdr:to>
      <xdr:col>5</xdr:col>
      <xdr:colOff>1400760</xdr:colOff>
      <xdr:row>13</xdr:row>
      <xdr:rowOff>267120</xdr:rowOff>
    </xdr:to>
    <xdr:sp>
      <xdr:nvSpPr>
        <xdr:cNvPr id="17" name="CustomShape 1"/>
        <xdr:cNvSpPr/>
      </xdr:nvSpPr>
      <xdr:spPr>
        <a:xfrm>
          <a:off x="1447920" y="264780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57240</xdr:rowOff>
    </xdr:from>
    <xdr:to>
      <xdr:col>5</xdr:col>
      <xdr:colOff>828360</xdr:colOff>
      <xdr:row>7</xdr:row>
      <xdr:rowOff>95400</xdr:rowOff>
    </xdr:to>
    <xdr:sp>
      <xdr:nvSpPr>
        <xdr:cNvPr id="18" name="CustomShape 1"/>
        <xdr:cNvSpPr/>
      </xdr:nvSpPr>
      <xdr:spPr>
        <a:xfrm>
          <a:off x="713160" y="247680"/>
          <a:ext cx="808560" cy="228600"/>
        </a:xfrm>
        <a:custGeom>
          <a:avLst/>
          <a:gdLst/>
          <a:ahLst/>
          <a:rect l="0" t="0" r="r" b="b"/>
          <a:pathLst>
            <a:path w="2248"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41" y="636"/>
              </a:lnTo>
              <a:lnTo>
                <a:pt x="2141" y="636"/>
              </a:lnTo>
              <a:cubicBezTo>
                <a:pt x="2160" y="636"/>
                <a:pt x="2178" y="631"/>
                <a:pt x="2194" y="622"/>
              </a:cubicBezTo>
              <a:cubicBezTo>
                <a:pt x="2210" y="612"/>
                <a:pt x="2223" y="599"/>
                <a:pt x="2233" y="583"/>
              </a:cubicBezTo>
              <a:cubicBezTo>
                <a:pt x="2242" y="567"/>
                <a:pt x="2247" y="549"/>
                <a:pt x="2247" y="530"/>
              </a:cubicBezTo>
              <a:lnTo>
                <a:pt x="2247" y="106"/>
              </a:lnTo>
              <a:lnTo>
                <a:pt x="2247" y="106"/>
              </a:lnTo>
              <a:lnTo>
                <a:pt x="2247" y="106"/>
              </a:lnTo>
              <a:cubicBezTo>
                <a:pt x="2247" y="87"/>
                <a:pt x="2242" y="69"/>
                <a:pt x="2233" y="53"/>
              </a:cubicBezTo>
              <a:cubicBezTo>
                <a:pt x="2223" y="37"/>
                <a:pt x="2210" y="24"/>
                <a:pt x="2194" y="14"/>
              </a:cubicBezTo>
              <a:cubicBezTo>
                <a:pt x="2178" y="5"/>
                <a:pt x="2160" y="0"/>
                <a:pt x="2141"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916560</xdr:colOff>
      <xdr:row>6</xdr:row>
      <xdr:rowOff>47520</xdr:rowOff>
    </xdr:from>
    <xdr:to>
      <xdr:col>5</xdr:col>
      <xdr:colOff>1712880</xdr:colOff>
      <xdr:row>7</xdr:row>
      <xdr:rowOff>85680</xdr:rowOff>
    </xdr:to>
    <xdr:sp>
      <xdr:nvSpPr>
        <xdr:cNvPr id="19" name="CustomShape 1"/>
        <xdr:cNvSpPr/>
      </xdr:nvSpPr>
      <xdr:spPr>
        <a:xfrm>
          <a:off x="1609920" y="23796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57960</xdr:rowOff>
    </xdr:from>
    <xdr:to>
      <xdr:col>5</xdr:col>
      <xdr:colOff>685800</xdr:colOff>
      <xdr:row>13</xdr:row>
      <xdr:rowOff>267840</xdr:rowOff>
    </xdr:to>
    <xdr:sp>
      <xdr:nvSpPr>
        <xdr:cNvPr id="20" name="CustomShape 1"/>
        <xdr:cNvSpPr/>
      </xdr:nvSpPr>
      <xdr:spPr>
        <a:xfrm>
          <a:off x="682560" y="271512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57960</xdr:rowOff>
    </xdr:from>
    <xdr:to>
      <xdr:col>5</xdr:col>
      <xdr:colOff>1410840</xdr:colOff>
      <xdr:row>13</xdr:row>
      <xdr:rowOff>267840</xdr:rowOff>
    </xdr:to>
    <xdr:sp>
      <xdr:nvSpPr>
        <xdr:cNvPr id="21" name="CustomShape 1"/>
        <xdr:cNvSpPr/>
      </xdr:nvSpPr>
      <xdr:spPr>
        <a:xfrm>
          <a:off x="1407600" y="271512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61560</xdr:colOff>
      <xdr:row>6</xdr:row>
      <xdr:rowOff>75960</xdr:rowOff>
    </xdr:from>
    <xdr:to>
      <xdr:col>5</xdr:col>
      <xdr:colOff>857880</xdr:colOff>
      <xdr:row>7</xdr:row>
      <xdr:rowOff>114840</xdr:rowOff>
    </xdr:to>
    <xdr:sp>
      <xdr:nvSpPr>
        <xdr:cNvPr id="22" name="CustomShape 1"/>
        <xdr:cNvSpPr/>
      </xdr:nvSpPr>
      <xdr:spPr>
        <a:xfrm>
          <a:off x="704520" y="266400"/>
          <a:ext cx="796320" cy="229320"/>
        </a:xfrm>
        <a:custGeom>
          <a:avLst/>
          <a:gdLst/>
          <a:ahLst/>
          <a:rect l="0" t="0" r="r" b="b"/>
          <a:pathLst>
            <a:path w="2214" h="639">
              <a:moveTo>
                <a:pt x="106" y="0"/>
              </a:moveTo>
              <a:lnTo>
                <a:pt x="106" y="0"/>
              </a:lnTo>
              <a:cubicBezTo>
                <a:pt x="88" y="0"/>
                <a:pt x="69" y="5"/>
                <a:pt x="53" y="14"/>
              </a:cubicBezTo>
              <a:cubicBezTo>
                <a:pt x="37" y="24"/>
                <a:pt x="24" y="37"/>
                <a:pt x="14" y="53"/>
              </a:cubicBezTo>
              <a:cubicBezTo>
                <a:pt x="5" y="69"/>
                <a:pt x="0" y="88"/>
                <a:pt x="0" y="106"/>
              </a:cubicBezTo>
              <a:lnTo>
                <a:pt x="0" y="531"/>
              </a:lnTo>
              <a:lnTo>
                <a:pt x="0" y="532"/>
              </a:lnTo>
              <a:cubicBezTo>
                <a:pt x="0" y="550"/>
                <a:pt x="5" y="569"/>
                <a:pt x="14" y="585"/>
              </a:cubicBezTo>
              <a:cubicBezTo>
                <a:pt x="24" y="601"/>
                <a:pt x="37" y="614"/>
                <a:pt x="53" y="624"/>
              </a:cubicBezTo>
              <a:cubicBezTo>
                <a:pt x="69" y="633"/>
                <a:pt x="88" y="638"/>
                <a:pt x="106" y="638"/>
              </a:cubicBezTo>
              <a:lnTo>
                <a:pt x="2106" y="638"/>
              </a:lnTo>
              <a:lnTo>
                <a:pt x="2107" y="638"/>
              </a:lnTo>
              <a:cubicBezTo>
                <a:pt x="2125" y="638"/>
                <a:pt x="2144" y="633"/>
                <a:pt x="2160" y="624"/>
              </a:cubicBezTo>
              <a:cubicBezTo>
                <a:pt x="2176" y="614"/>
                <a:pt x="2189" y="601"/>
                <a:pt x="2199" y="585"/>
              </a:cubicBezTo>
              <a:cubicBezTo>
                <a:pt x="2208" y="569"/>
                <a:pt x="2213" y="550"/>
                <a:pt x="2213" y="532"/>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956160</xdr:colOff>
      <xdr:row>6</xdr:row>
      <xdr:rowOff>66960</xdr:rowOff>
    </xdr:from>
    <xdr:to>
      <xdr:col>5</xdr:col>
      <xdr:colOff>1755000</xdr:colOff>
      <xdr:row>7</xdr:row>
      <xdr:rowOff>105120</xdr:rowOff>
    </xdr:to>
    <xdr:sp>
      <xdr:nvSpPr>
        <xdr:cNvPr id="23" name="CustomShape 1"/>
        <xdr:cNvSpPr/>
      </xdr:nvSpPr>
      <xdr:spPr>
        <a:xfrm>
          <a:off x="1599120" y="257400"/>
          <a:ext cx="798840" cy="228600"/>
        </a:xfrm>
        <a:custGeom>
          <a:avLst/>
          <a:gdLst/>
          <a:ahLst/>
          <a:rect l="0" t="0" r="r" b="b"/>
          <a:pathLst>
            <a:path w="2221"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4" y="636"/>
              </a:lnTo>
              <a:lnTo>
                <a:pt x="2114" y="636"/>
              </a:lnTo>
              <a:cubicBezTo>
                <a:pt x="2133" y="636"/>
                <a:pt x="2151" y="631"/>
                <a:pt x="2167" y="622"/>
              </a:cubicBezTo>
              <a:cubicBezTo>
                <a:pt x="2183" y="612"/>
                <a:pt x="2196" y="599"/>
                <a:pt x="2206" y="583"/>
              </a:cubicBezTo>
              <a:cubicBezTo>
                <a:pt x="2215" y="567"/>
                <a:pt x="2220" y="549"/>
                <a:pt x="2220" y="530"/>
              </a:cubicBezTo>
              <a:lnTo>
                <a:pt x="2220" y="106"/>
              </a:lnTo>
              <a:lnTo>
                <a:pt x="2220" y="106"/>
              </a:lnTo>
              <a:lnTo>
                <a:pt x="2220" y="106"/>
              </a:lnTo>
              <a:cubicBezTo>
                <a:pt x="2220" y="87"/>
                <a:pt x="2215" y="69"/>
                <a:pt x="2206" y="53"/>
              </a:cubicBezTo>
              <a:cubicBezTo>
                <a:pt x="2196" y="37"/>
                <a:pt x="2183" y="24"/>
                <a:pt x="2167" y="14"/>
              </a:cubicBezTo>
              <a:cubicBezTo>
                <a:pt x="2151" y="5"/>
                <a:pt x="2133"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121680</xdr:colOff>
      <xdr:row>13</xdr:row>
      <xdr:rowOff>57960</xdr:rowOff>
    </xdr:from>
    <xdr:to>
      <xdr:col>4</xdr:col>
      <xdr:colOff>779040</xdr:colOff>
      <xdr:row>13</xdr:row>
      <xdr:rowOff>257760</xdr:rowOff>
    </xdr:to>
    <xdr:sp>
      <xdr:nvSpPr>
        <xdr:cNvPr id="24" name="CustomShape 1"/>
        <xdr:cNvSpPr/>
      </xdr:nvSpPr>
      <xdr:spPr>
        <a:xfrm>
          <a:off x="965880" y="2515320"/>
          <a:ext cx="657360" cy="199800"/>
        </a:xfrm>
        <a:custGeom>
          <a:avLst/>
          <a:gdLst/>
          <a:ahLst/>
          <a:rect l="0" t="0" r="r" b="b"/>
          <a:pathLst>
            <a:path w="1828" h="557">
              <a:moveTo>
                <a:pt x="92" y="0"/>
              </a:moveTo>
              <a:lnTo>
                <a:pt x="93" y="0"/>
              </a:lnTo>
              <a:cubicBezTo>
                <a:pt x="76" y="0"/>
                <a:pt x="60" y="4"/>
                <a:pt x="46" y="12"/>
              </a:cubicBezTo>
              <a:cubicBezTo>
                <a:pt x="32" y="21"/>
                <a:pt x="21" y="32"/>
                <a:pt x="12" y="46"/>
              </a:cubicBezTo>
              <a:cubicBezTo>
                <a:pt x="4" y="60"/>
                <a:pt x="0" y="76"/>
                <a:pt x="0" y="93"/>
              </a:cubicBezTo>
              <a:lnTo>
                <a:pt x="0" y="463"/>
              </a:lnTo>
              <a:lnTo>
                <a:pt x="0" y="463"/>
              </a:lnTo>
              <a:cubicBezTo>
                <a:pt x="0" y="480"/>
                <a:pt x="4" y="496"/>
                <a:pt x="12" y="510"/>
              </a:cubicBezTo>
              <a:cubicBezTo>
                <a:pt x="21" y="524"/>
                <a:pt x="32" y="535"/>
                <a:pt x="46" y="544"/>
              </a:cubicBezTo>
              <a:cubicBezTo>
                <a:pt x="60" y="552"/>
                <a:pt x="76" y="556"/>
                <a:pt x="93" y="556"/>
              </a:cubicBezTo>
              <a:lnTo>
                <a:pt x="1734" y="556"/>
              </a:lnTo>
              <a:lnTo>
                <a:pt x="1734" y="556"/>
              </a:lnTo>
              <a:cubicBezTo>
                <a:pt x="1751" y="556"/>
                <a:pt x="1767" y="552"/>
                <a:pt x="1781" y="544"/>
              </a:cubicBezTo>
              <a:cubicBezTo>
                <a:pt x="1795" y="535"/>
                <a:pt x="1806" y="524"/>
                <a:pt x="1815" y="510"/>
              </a:cubicBezTo>
              <a:cubicBezTo>
                <a:pt x="1823" y="496"/>
                <a:pt x="1827" y="480"/>
                <a:pt x="1827" y="463"/>
              </a:cubicBezTo>
              <a:lnTo>
                <a:pt x="1826" y="92"/>
              </a:lnTo>
              <a:lnTo>
                <a:pt x="1827" y="93"/>
              </a:lnTo>
              <a:lnTo>
                <a:pt x="1827" y="93"/>
              </a:lnTo>
              <a:cubicBezTo>
                <a:pt x="1827" y="76"/>
                <a:pt x="1823" y="60"/>
                <a:pt x="1815" y="46"/>
              </a:cubicBezTo>
              <a:cubicBezTo>
                <a:pt x="1806" y="32"/>
                <a:pt x="1795" y="21"/>
                <a:pt x="1781" y="12"/>
              </a:cubicBezTo>
              <a:cubicBezTo>
                <a:pt x="1767" y="4"/>
                <a:pt x="1751" y="0"/>
                <a:pt x="1734" y="0"/>
              </a:cubicBezTo>
              <a:lnTo>
                <a:pt x="92"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907560</xdr:colOff>
      <xdr:row>13</xdr:row>
      <xdr:rowOff>66240</xdr:rowOff>
    </xdr:from>
    <xdr:to>
      <xdr:col>4</xdr:col>
      <xdr:colOff>1573920</xdr:colOff>
      <xdr:row>13</xdr:row>
      <xdr:rowOff>266400</xdr:rowOff>
    </xdr:to>
    <xdr:sp>
      <xdr:nvSpPr>
        <xdr:cNvPr id="25" name="CustomShape 1"/>
        <xdr:cNvSpPr/>
      </xdr:nvSpPr>
      <xdr:spPr>
        <a:xfrm>
          <a:off x="1751760" y="2523600"/>
          <a:ext cx="666360" cy="200160"/>
        </a:xfrm>
        <a:custGeom>
          <a:avLst/>
          <a:gdLst/>
          <a:ahLst/>
          <a:rect l="0" t="0" r="r" b="b"/>
          <a:pathLst>
            <a:path w="1853" h="558">
              <a:moveTo>
                <a:pt x="92" y="0"/>
              </a:moveTo>
              <a:lnTo>
                <a:pt x="93" y="0"/>
              </a:lnTo>
              <a:cubicBezTo>
                <a:pt x="77" y="0"/>
                <a:pt x="61" y="4"/>
                <a:pt x="46" y="12"/>
              </a:cubicBezTo>
              <a:cubicBezTo>
                <a:pt x="32" y="21"/>
                <a:pt x="21" y="32"/>
                <a:pt x="12" y="46"/>
              </a:cubicBezTo>
              <a:cubicBezTo>
                <a:pt x="4" y="61"/>
                <a:pt x="0" y="77"/>
                <a:pt x="0" y="93"/>
              </a:cubicBezTo>
              <a:lnTo>
                <a:pt x="0" y="464"/>
              </a:lnTo>
              <a:lnTo>
                <a:pt x="0" y="464"/>
              </a:lnTo>
              <a:cubicBezTo>
                <a:pt x="0" y="480"/>
                <a:pt x="4" y="496"/>
                <a:pt x="12" y="511"/>
              </a:cubicBezTo>
              <a:cubicBezTo>
                <a:pt x="21" y="525"/>
                <a:pt x="32" y="536"/>
                <a:pt x="46" y="545"/>
              </a:cubicBezTo>
              <a:cubicBezTo>
                <a:pt x="61" y="553"/>
                <a:pt x="77" y="557"/>
                <a:pt x="93" y="557"/>
              </a:cubicBezTo>
              <a:lnTo>
                <a:pt x="1759" y="557"/>
              </a:lnTo>
              <a:lnTo>
                <a:pt x="1759" y="557"/>
              </a:lnTo>
              <a:cubicBezTo>
                <a:pt x="1775" y="557"/>
                <a:pt x="1791" y="553"/>
                <a:pt x="1806" y="545"/>
              </a:cubicBezTo>
              <a:cubicBezTo>
                <a:pt x="1820" y="536"/>
                <a:pt x="1831" y="525"/>
                <a:pt x="1840" y="511"/>
              </a:cubicBezTo>
              <a:cubicBezTo>
                <a:pt x="1848" y="496"/>
                <a:pt x="1852" y="480"/>
                <a:pt x="1852" y="464"/>
              </a:cubicBezTo>
              <a:lnTo>
                <a:pt x="1852" y="92"/>
              </a:lnTo>
              <a:lnTo>
                <a:pt x="1852" y="93"/>
              </a:lnTo>
              <a:lnTo>
                <a:pt x="1852" y="93"/>
              </a:lnTo>
              <a:cubicBezTo>
                <a:pt x="1852" y="77"/>
                <a:pt x="1848" y="61"/>
                <a:pt x="1840" y="46"/>
              </a:cubicBezTo>
              <a:cubicBezTo>
                <a:pt x="1831" y="32"/>
                <a:pt x="1820" y="21"/>
                <a:pt x="1806" y="12"/>
              </a:cubicBezTo>
              <a:cubicBezTo>
                <a:pt x="1791" y="4"/>
                <a:pt x="1775" y="0"/>
                <a:pt x="1759" y="0"/>
              </a:cubicBezTo>
              <a:lnTo>
                <a:pt x="92"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192600</xdr:colOff>
      <xdr:row>6</xdr:row>
      <xdr:rowOff>95400</xdr:rowOff>
    </xdr:from>
    <xdr:to>
      <xdr:col>4</xdr:col>
      <xdr:colOff>1058760</xdr:colOff>
      <xdr:row>7</xdr:row>
      <xdr:rowOff>123480</xdr:rowOff>
    </xdr:to>
    <xdr:sp>
      <xdr:nvSpPr>
        <xdr:cNvPr id="26" name="CustomShape 1"/>
        <xdr:cNvSpPr/>
      </xdr:nvSpPr>
      <xdr:spPr>
        <a:xfrm>
          <a:off x="1036800" y="95400"/>
          <a:ext cx="866160" cy="218520"/>
        </a:xfrm>
        <a:custGeom>
          <a:avLst/>
          <a:gdLst/>
          <a:ahLst/>
          <a:rect l="0" t="0" r="r" b="b"/>
          <a:pathLst>
            <a:path w="2408" h="609">
              <a:moveTo>
                <a:pt x="101" y="0"/>
              </a:moveTo>
              <a:lnTo>
                <a:pt x="101" y="0"/>
              </a:lnTo>
              <a:cubicBezTo>
                <a:pt x="84" y="0"/>
                <a:pt x="66" y="5"/>
                <a:pt x="51" y="14"/>
              </a:cubicBezTo>
              <a:cubicBezTo>
                <a:pt x="35" y="22"/>
                <a:pt x="22" y="35"/>
                <a:pt x="14" y="51"/>
              </a:cubicBezTo>
              <a:cubicBezTo>
                <a:pt x="5" y="66"/>
                <a:pt x="0" y="84"/>
                <a:pt x="0" y="101"/>
              </a:cubicBezTo>
              <a:lnTo>
                <a:pt x="0" y="506"/>
              </a:lnTo>
              <a:lnTo>
                <a:pt x="0" y="507"/>
              </a:lnTo>
              <a:cubicBezTo>
                <a:pt x="0" y="524"/>
                <a:pt x="5" y="542"/>
                <a:pt x="14" y="557"/>
              </a:cubicBezTo>
              <a:cubicBezTo>
                <a:pt x="22" y="573"/>
                <a:pt x="35" y="586"/>
                <a:pt x="51" y="594"/>
              </a:cubicBezTo>
              <a:cubicBezTo>
                <a:pt x="66" y="603"/>
                <a:pt x="84" y="608"/>
                <a:pt x="101" y="608"/>
              </a:cubicBezTo>
              <a:lnTo>
                <a:pt x="2305" y="608"/>
              </a:lnTo>
              <a:lnTo>
                <a:pt x="2306" y="608"/>
              </a:lnTo>
              <a:cubicBezTo>
                <a:pt x="2323" y="608"/>
                <a:pt x="2341" y="603"/>
                <a:pt x="2356" y="594"/>
              </a:cubicBezTo>
              <a:cubicBezTo>
                <a:pt x="2372" y="586"/>
                <a:pt x="2385" y="573"/>
                <a:pt x="2393" y="557"/>
              </a:cubicBezTo>
              <a:cubicBezTo>
                <a:pt x="2402" y="542"/>
                <a:pt x="2407" y="524"/>
                <a:pt x="2407" y="507"/>
              </a:cubicBezTo>
              <a:lnTo>
                <a:pt x="2406" y="101"/>
              </a:lnTo>
              <a:lnTo>
                <a:pt x="2407" y="101"/>
              </a:lnTo>
              <a:lnTo>
                <a:pt x="2407" y="101"/>
              </a:lnTo>
              <a:cubicBezTo>
                <a:pt x="2407" y="84"/>
                <a:pt x="2402" y="66"/>
                <a:pt x="2393" y="51"/>
              </a:cubicBezTo>
              <a:cubicBezTo>
                <a:pt x="2385" y="35"/>
                <a:pt x="2372" y="22"/>
                <a:pt x="2356" y="14"/>
              </a:cubicBezTo>
              <a:cubicBezTo>
                <a:pt x="2341" y="5"/>
                <a:pt x="2323" y="0"/>
                <a:pt x="2306" y="0"/>
              </a:cubicBezTo>
              <a:lnTo>
                <a:pt x="101"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Home</a:t>
          </a:r>
          <a:endParaRPr b="0" lang="en-US" sz="1100" spc="-1" strike="noStrike">
            <a:latin typeface="Times New Roman"/>
          </a:endParaRPr>
        </a:p>
      </xdr:txBody>
    </xdr:sp>
    <xdr:clientData/>
  </xdr:twoCellAnchor>
  <xdr:twoCellAnchor editAs="oneCell">
    <xdr:from>
      <xdr:col>4</xdr:col>
      <xdr:colOff>1189080</xdr:colOff>
      <xdr:row>6</xdr:row>
      <xdr:rowOff>95400</xdr:rowOff>
    </xdr:from>
    <xdr:to>
      <xdr:col>4</xdr:col>
      <xdr:colOff>2057400</xdr:colOff>
      <xdr:row>7</xdr:row>
      <xdr:rowOff>123480</xdr:rowOff>
    </xdr:to>
    <xdr:sp>
      <xdr:nvSpPr>
        <xdr:cNvPr id="27" name="CustomShape 1"/>
        <xdr:cNvSpPr/>
      </xdr:nvSpPr>
      <xdr:spPr>
        <a:xfrm>
          <a:off x="2033280" y="95400"/>
          <a:ext cx="868320" cy="218520"/>
        </a:xfrm>
        <a:custGeom>
          <a:avLst/>
          <a:gdLst/>
          <a:ahLst/>
          <a:rect l="0" t="0" r="r" b="b"/>
          <a:pathLst>
            <a:path w="2414" h="609">
              <a:moveTo>
                <a:pt x="101" y="0"/>
              </a:moveTo>
              <a:lnTo>
                <a:pt x="101" y="0"/>
              </a:lnTo>
              <a:cubicBezTo>
                <a:pt x="84" y="0"/>
                <a:pt x="66" y="5"/>
                <a:pt x="51" y="14"/>
              </a:cubicBezTo>
              <a:cubicBezTo>
                <a:pt x="35" y="22"/>
                <a:pt x="22" y="35"/>
                <a:pt x="14" y="51"/>
              </a:cubicBezTo>
              <a:cubicBezTo>
                <a:pt x="5" y="66"/>
                <a:pt x="0" y="84"/>
                <a:pt x="0" y="101"/>
              </a:cubicBezTo>
              <a:lnTo>
                <a:pt x="0" y="506"/>
              </a:lnTo>
              <a:lnTo>
                <a:pt x="0" y="507"/>
              </a:lnTo>
              <a:cubicBezTo>
                <a:pt x="0" y="524"/>
                <a:pt x="5" y="542"/>
                <a:pt x="14" y="557"/>
              </a:cubicBezTo>
              <a:cubicBezTo>
                <a:pt x="22" y="573"/>
                <a:pt x="35" y="586"/>
                <a:pt x="51" y="594"/>
              </a:cubicBezTo>
              <a:cubicBezTo>
                <a:pt x="66" y="603"/>
                <a:pt x="84" y="608"/>
                <a:pt x="101" y="608"/>
              </a:cubicBezTo>
              <a:lnTo>
                <a:pt x="2311" y="608"/>
              </a:lnTo>
              <a:lnTo>
                <a:pt x="2312" y="608"/>
              </a:lnTo>
              <a:cubicBezTo>
                <a:pt x="2329" y="608"/>
                <a:pt x="2347" y="603"/>
                <a:pt x="2362" y="594"/>
              </a:cubicBezTo>
              <a:cubicBezTo>
                <a:pt x="2378" y="586"/>
                <a:pt x="2391" y="573"/>
                <a:pt x="2399" y="557"/>
              </a:cubicBezTo>
              <a:cubicBezTo>
                <a:pt x="2408" y="542"/>
                <a:pt x="2413" y="524"/>
                <a:pt x="2413" y="507"/>
              </a:cubicBezTo>
              <a:lnTo>
                <a:pt x="2413" y="101"/>
              </a:lnTo>
              <a:lnTo>
                <a:pt x="2413" y="101"/>
              </a:lnTo>
              <a:lnTo>
                <a:pt x="2413" y="101"/>
              </a:lnTo>
              <a:cubicBezTo>
                <a:pt x="2413" y="84"/>
                <a:pt x="2408" y="66"/>
                <a:pt x="2399" y="51"/>
              </a:cubicBezTo>
              <a:cubicBezTo>
                <a:pt x="2391" y="35"/>
                <a:pt x="2378" y="22"/>
                <a:pt x="2362" y="14"/>
              </a:cubicBezTo>
              <a:cubicBezTo>
                <a:pt x="2347" y="5"/>
                <a:pt x="2329" y="0"/>
                <a:pt x="2312" y="0"/>
              </a:cubicBezTo>
              <a:lnTo>
                <a:pt x="101"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Validate</a:t>
          </a:r>
          <a:endParaRPr b="0" lang="en-US"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12.xml.rels><?xml version="1.0" encoding="UTF-8"?>
<Relationships xmlns="http://schemas.openxmlformats.org/package/2006/relationships"><Relationship Id="rId1" Type="http://schemas.openxmlformats.org/officeDocument/2006/relationships/drawing" Target="../drawings/drawing11.xml"/>
</Relationships>
</file>

<file path=xl/worksheets/_rels/sheet13.xml.rels><?xml version="1.0" encoding="UTF-8"?>
<Relationships xmlns="http://schemas.openxmlformats.org/package/2006/relationships"><Relationship Id="rId1" Type="http://schemas.openxmlformats.org/officeDocument/2006/relationships/drawing" Target="../drawings/drawing12.xml"/>
</Relationships>
</file>

<file path=xl/worksheets/_rels/sheet14.xml.rels><?xml version="1.0" encoding="UTF-8"?>
<Relationships xmlns="http://schemas.openxmlformats.org/package/2006/relationships"><Relationship Id="rId1" Type="http://schemas.openxmlformats.org/officeDocument/2006/relationships/drawing" Target="../drawings/drawing13.xml"/>
</Relationships>
</file>

<file path=xl/worksheets/_rels/sheet15.xml.rels><?xml version="1.0" encoding="UTF-8"?>
<Relationships xmlns="http://schemas.openxmlformats.org/package/2006/relationships"><Relationship Id="rId1" Type="http://schemas.openxmlformats.org/officeDocument/2006/relationships/drawing" Target="../drawings/drawing14.xml"/>
</Relationships>
</file>

<file path=xl/worksheets/_rels/sheet16.xml.rels><?xml version="1.0" encoding="UTF-8"?>
<Relationships xmlns="http://schemas.openxmlformats.org/package/2006/relationships"><Relationship Id="rId1" Type="http://schemas.openxmlformats.org/officeDocument/2006/relationships/drawing" Target="../drawings/drawing15.xml"/>
</Relationships>
</file>

<file path=xl/worksheets/_rels/sheet17.xml.rels><?xml version="1.0" encoding="UTF-8"?>
<Relationships xmlns="http://schemas.openxmlformats.org/package/2006/relationships"><Relationship Id="rId1" Type="http://schemas.openxmlformats.org/officeDocument/2006/relationships/drawing" Target="../drawings/drawing16.xml"/>
</Relationships>
</file>

<file path=xl/worksheets/_rels/sheet18.xml.rels><?xml version="1.0" encoding="UTF-8"?>
<Relationships xmlns="http://schemas.openxmlformats.org/package/2006/relationships"><Relationship Id="rId1" Type="http://schemas.openxmlformats.org/officeDocument/2006/relationships/drawing" Target="../drawings/drawing17.xml"/>
</Relationships>
</file>

<file path=xl/worksheets/_rels/sheet19.xml.rels><?xml version="1.0" encoding="UTF-8"?>
<Relationships xmlns="http://schemas.openxmlformats.org/package/2006/relationships"><Relationship Id="rId1" Type="http://schemas.openxmlformats.org/officeDocument/2006/relationships/drawing" Target="../drawings/drawing18.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20.xml.rels><?xml version="1.0" encoding="UTF-8"?>
<Relationships xmlns="http://schemas.openxmlformats.org/package/2006/relationships"><Relationship Id="rId1" Type="http://schemas.openxmlformats.org/officeDocument/2006/relationships/drawing" Target="../drawings/drawing19.xml"/>
</Relationships>
</file>

<file path=xl/worksheets/_rels/sheet21.xml.rels><?xml version="1.0" encoding="UTF-8"?>
<Relationships xmlns="http://schemas.openxmlformats.org/package/2006/relationships"><Relationship Id="rId1" Type="http://schemas.openxmlformats.org/officeDocument/2006/relationships/drawing" Target="../drawings/drawing20.xml"/>
</Relationships>
</file>

<file path=xl/worksheets/_rels/sheet22.xml.rels><?xml version="1.0" encoding="UTF-8"?>
<Relationships xmlns="http://schemas.openxmlformats.org/package/2006/relationships"><Relationship Id="rId1" Type="http://schemas.openxmlformats.org/officeDocument/2006/relationships/drawing" Target="../drawings/drawing21.xml"/>
</Relationships>
</file>

<file path=xl/worksheets/_rels/sheet23.xml.rels><?xml version="1.0" encoding="UTF-8"?>
<Relationships xmlns="http://schemas.openxmlformats.org/package/2006/relationships"><Relationship Id="rId1" Type="http://schemas.openxmlformats.org/officeDocument/2006/relationships/drawing" Target="../drawings/drawing22.xml"/>
</Relationships>
</file>

<file path=xl/worksheets/_rels/sheet24.xml.rels><?xml version="1.0" encoding="UTF-8"?>
<Relationships xmlns="http://schemas.openxmlformats.org/package/2006/relationships"><Relationship Id="rId1" Type="http://schemas.openxmlformats.org/officeDocument/2006/relationships/drawing" Target="../drawings/drawing23.xml"/>
</Relationships>
</file>

<file path=xl/worksheets/_rels/sheet25.xml.rels><?xml version="1.0" encoding="UTF-8"?>
<Relationships xmlns="http://schemas.openxmlformats.org/package/2006/relationships"><Relationship Id="rId1" Type="http://schemas.openxmlformats.org/officeDocument/2006/relationships/drawing" Target="../drawings/drawing24.xml"/>
</Relationships>
</file>

<file path=xl/worksheets/_rels/sheet26.xml.rels><?xml version="1.0" encoding="UTF-8"?>
<Relationships xmlns="http://schemas.openxmlformats.org/package/2006/relationships"><Relationship Id="rId1" Type="http://schemas.openxmlformats.org/officeDocument/2006/relationships/drawing" Target="../drawings/drawing25.xml"/>
</Relationships>
</file>

<file path=xl/worksheets/_rels/sheet27.xml.rels><?xml version="1.0" encoding="UTF-8"?>
<Relationships xmlns="http://schemas.openxmlformats.org/package/2006/relationships"><Relationship Id="rId1" Type="http://schemas.openxmlformats.org/officeDocument/2006/relationships/drawing" Target="../drawings/drawing26.xml"/>
</Relationships>
</file>

<file path=xl/worksheets/_rels/sheet28.xml.rels><?xml version="1.0" encoding="UTF-8"?>
<Relationships xmlns="http://schemas.openxmlformats.org/package/2006/relationships"><Relationship Id="rId1" Type="http://schemas.openxmlformats.org/officeDocument/2006/relationships/drawing" Target="../drawings/drawing27.xml"/>
</Relationships>
</file>

<file path=xl/worksheets/_rels/sheet29.xml.rels><?xml version="1.0" encoding="UTF-8"?>
<Relationships xmlns="http://schemas.openxmlformats.org/package/2006/relationships"><Relationship Id="rId1" Type="http://schemas.openxmlformats.org/officeDocument/2006/relationships/drawing" Target="../drawings/drawing28.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30.xml.rels><?xml version="1.0" encoding="UTF-8"?>
<Relationships xmlns="http://schemas.openxmlformats.org/package/2006/relationships"><Relationship Id="rId1" Type="http://schemas.openxmlformats.org/officeDocument/2006/relationships/drawing" Target="../drawings/drawing29.xml"/>
</Relationships>
</file>

<file path=xl/worksheets/_rels/sheet31.xml.rels><?xml version="1.0" encoding="UTF-8"?>
<Relationships xmlns="http://schemas.openxmlformats.org/package/2006/relationships"><Relationship Id="rId1" Type="http://schemas.openxmlformats.org/officeDocument/2006/relationships/drawing" Target="../drawings/drawing30.xml"/>
</Relationships>
</file>

<file path=xl/worksheets/_rels/sheet32.xml.rels><?xml version="1.0" encoding="UTF-8"?>
<Relationships xmlns="http://schemas.openxmlformats.org/package/2006/relationships"><Relationship Id="rId1" Type="http://schemas.openxmlformats.org/officeDocument/2006/relationships/drawing" Target="../drawings/drawing31.xml"/>
</Relationships>
</file>

<file path=xl/worksheets/_rels/sheet33.xml.rels><?xml version="1.0" encoding="UTF-8"?>
<Relationships xmlns="http://schemas.openxmlformats.org/package/2006/relationships"><Relationship Id="rId1" Type="http://schemas.openxmlformats.org/officeDocument/2006/relationships/drawing" Target="../drawings/drawing32.xml"/>
</Relationships>
</file>

<file path=xl/worksheets/_rels/sheet34.xml.rels><?xml version="1.0" encoding="UTF-8"?>
<Relationships xmlns="http://schemas.openxmlformats.org/package/2006/relationships"><Relationship Id="rId1" Type="http://schemas.openxmlformats.org/officeDocument/2006/relationships/drawing" Target="../drawings/drawing33.xml"/>
</Relationships>
</file>

<file path=xl/worksheets/_rels/sheet36.xml.rels><?xml version="1.0" encoding="UTF-8"?>
<Relationships xmlns="http://schemas.openxmlformats.org/package/2006/relationships"><Relationship Id="rId1" Type="http://schemas.openxmlformats.org/officeDocument/2006/relationships/drawing" Target="../drawings/drawing34.xml"/>
</Relationships>
</file>

<file path=xl/worksheets/_rels/sheet37.xml.rels><?xml version="1.0" encoding="UTF-8"?>
<Relationships xmlns="http://schemas.openxmlformats.org/package/2006/relationships"><Relationship Id="rId1" Type="http://schemas.openxmlformats.org/officeDocument/2006/relationships/drawing" Target="../drawings/drawing35.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D1:J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3671875" defaultRowHeight="15" zeroHeight="true" outlineLevelRow="0" outlineLevelCol="0"/>
  <cols>
    <col collapsed="false" customWidth="true" hidden="false" outlineLevel="0" max="1" min="1" style="0" width="2.7"/>
    <col collapsed="false" customWidth="true" hidden="false" outlineLevel="0" max="2" min="2" style="0" width="2.99"/>
    <col collapsed="false" customWidth="true" hidden="false" outlineLevel="0" max="3" min="3" style="0" width="2.7"/>
    <col collapsed="false" customWidth="true" hidden="false" outlineLevel="0" max="4" min="4" style="0" width="7.98"/>
    <col collapsed="false" customWidth="true" hidden="false" outlineLevel="0" max="5" min="5" style="0" width="12.12"/>
    <col collapsed="false" customWidth="true" hidden="false" outlineLevel="0" max="6" min="6" style="0" width="16.54"/>
    <col collapsed="false" customWidth="true" hidden="false" outlineLevel="0" max="7" min="7" style="0" width="16.97"/>
    <col collapsed="false" customWidth="true" hidden="false" outlineLevel="0" max="8" min="8" style="0" width="12.83"/>
    <col collapsed="false" customWidth="true" hidden="false" outlineLevel="0" max="9" min="9" style="0" width="15.27"/>
    <col collapsed="false" customWidth="true" hidden="false" outlineLevel="0" max="10" min="10" style="0" width="20.11"/>
    <col collapsed="false" customWidth="true" hidden="false" outlineLevel="0" max="11" min="11" style="0" width="4.41"/>
    <col collapsed="false" customWidth="true" hidden="false" outlineLevel="0" max="12" min="12" style="0" width="3.84"/>
    <col collapsed="false" customWidth="true" hidden="false" outlineLevel="0" max="13" min="13" style="0" width="5.13"/>
    <col collapsed="false" customWidth="false" hidden="true" outlineLevel="0" max="257" min="14" style="0" width="9.13"/>
  </cols>
  <sheetData>
    <row r="1" customFormat="false" ht="15" hidden="false" customHeight="true" outlineLevel="0" collapsed="false"/>
    <row r="2" customFormat="false" ht="15" hidden="false" customHeight="true" outlineLevel="0" collapsed="false">
      <c r="I2" s="1"/>
    </row>
    <row r="3" customFormat="false" ht="15" hidden="false" customHeight="true" outlineLevel="0" collapsed="false">
      <c r="I3" s="1"/>
    </row>
    <row r="4" customFormat="false" ht="15" hidden="false" customHeight="true" outlineLevel="0" collapsed="false">
      <c r="I4" s="1"/>
    </row>
    <row r="5" customFormat="false" ht="15" hidden="false" customHeight="true" outlineLevel="0" collapsed="false">
      <c r="I5" s="1"/>
    </row>
    <row r="6" customFormat="false" ht="15" hidden="false" customHeight="true" outlineLevel="0" collapsed="false">
      <c r="E6" s="2" t="s">
        <v>0</v>
      </c>
      <c r="F6" s="2"/>
      <c r="G6" s="2"/>
      <c r="H6" s="2"/>
      <c r="I6" s="2"/>
    </row>
    <row r="7" customFormat="false" ht="15" hidden="false" customHeight="true" outlineLevel="0" collapsed="false">
      <c r="E7" s="3" t="s">
        <v>1</v>
      </c>
      <c r="F7" s="4" t="s">
        <v>2</v>
      </c>
      <c r="G7" s="4"/>
      <c r="H7" s="4"/>
      <c r="I7" s="4"/>
    </row>
    <row r="8" customFormat="false" ht="15" hidden="false" customHeight="true" outlineLevel="0" collapsed="false">
      <c r="E8" s="3" t="s">
        <v>3</v>
      </c>
      <c r="F8" s="4" t="s">
        <v>4</v>
      </c>
      <c r="G8" s="4"/>
      <c r="H8" s="4"/>
      <c r="I8" s="4"/>
    </row>
    <row r="9" customFormat="false" ht="15" hidden="false" customHeight="true" outlineLevel="0" collapsed="false">
      <c r="E9" s="3" t="s">
        <v>5</v>
      </c>
      <c r="F9" s="4" t="s">
        <v>6</v>
      </c>
      <c r="G9" s="4"/>
      <c r="H9" s="4"/>
      <c r="I9" s="4"/>
    </row>
    <row r="10" customFormat="false" ht="15" hidden="false" customHeight="true" outlineLevel="0" collapsed="false">
      <c r="E10" s="3" t="s">
        <v>7</v>
      </c>
      <c r="F10" s="4" t="s">
        <v>8</v>
      </c>
      <c r="G10" s="4"/>
      <c r="H10" s="4"/>
      <c r="I10" s="4"/>
    </row>
    <row r="11" customFormat="false" ht="15" hidden="false" customHeight="true" outlineLevel="0" collapsed="false">
      <c r="I11" s="1"/>
    </row>
    <row r="12" customFormat="false" ht="15" hidden="false" customHeight="true" outlineLevel="0" collapsed="false">
      <c r="I12" s="1"/>
    </row>
    <row r="13" customFormat="false" ht="15" hidden="false" customHeight="true" outlineLevel="0" collapsed="false">
      <c r="D13" s="5" t="s">
        <v>9</v>
      </c>
      <c r="E13" s="5"/>
      <c r="F13" s="5"/>
      <c r="G13" s="5"/>
      <c r="H13" s="5"/>
      <c r="I13" s="5"/>
      <c r="J13" s="5"/>
    </row>
    <row r="14" customFormat="false" ht="27.75" hidden="false" customHeight="true" outlineLevel="0" collapsed="false">
      <c r="D14" s="6" t="s">
        <v>10</v>
      </c>
      <c r="E14" s="6"/>
      <c r="F14" s="6"/>
      <c r="G14" s="6"/>
      <c r="H14" s="6"/>
      <c r="I14" s="6"/>
      <c r="J14" s="6"/>
    </row>
    <row r="15" customFormat="false" ht="45" hidden="false" customHeight="true" outlineLevel="0" collapsed="false">
      <c r="D15" s="7" t="s">
        <v>11</v>
      </c>
      <c r="E15" s="7"/>
      <c r="F15" s="7"/>
      <c r="G15" s="7"/>
      <c r="H15" s="7"/>
      <c r="I15" s="7"/>
      <c r="J15" s="7"/>
    </row>
    <row r="16" customFormat="false" ht="15" hidden="false" customHeight="true" outlineLevel="0" collapsed="false">
      <c r="D16" s="8"/>
      <c r="E16" s="8"/>
      <c r="F16" s="8"/>
      <c r="G16" s="8"/>
      <c r="H16" s="8"/>
      <c r="I16" s="9"/>
      <c r="J16" s="8"/>
    </row>
    <row r="17" customFormat="false" ht="15" hidden="false" customHeight="true" outlineLevel="0" collapsed="false">
      <c r="I17" s="1"/>
    </row>
    <row r="18" customFormat="false" ht="15.75" hidden="false" customHeight="true" outlineLevel="0" collapsed="false">
      <c r="D18" s="10" t="s">
        <v>12</v>
      </c>
      <c r="E18" s="10"/>
      <c r="F18" s="10"/>
      <c r="G18" s="10"/>
      <c r="H18" s="10"/>
      <c r="I18" s="10"/>
      <c r="J18" s="10"/>
    </row>
    <row r="19" customFormat="false" ht="18" hidden="false" customHeight="true" outlineLevel="0" collapsed="false">
      <c r="D19" s="11" t="s">
        <v>13</v>
      </c>
      <c r="E19" s="11"/>
      <c r="F19" s="11"/>
      <c r="G19" s="11"/>
      <c r="H19" s="11"/>
      <c r="I19" s="11"/>
      <c r="J19" s="11"/>
    </row>
    <row r="20" customFormat="false" ht="16.5" hidden="false" customHeight="true" outlineLevel="0" collapsed="false">
      <c r="D20" s="12" t="s">
        <v>14</v>
      </c>
      <c r="E20" s="12"/>
      <c r="F20" s="12"/>
      <c r="G20" s="12"/>
      <c r="H20" s="12"/>
      <c r="I20" s="12"/>
      <c r="J20" s="12"/>
    </row>
    <row r="21" customFormat="false" ht="16.5" hidden="false" customHeight="true" outlineLevel="0" collapsed="false">
      <c r="D21" s="13" t="s">
        <v>15</v>
      </c>
      <c r="E21" s="13"/>
      <c r="F21" s="13"/>
      <c r="G21" s="13"/>
      <c r="H21" s="13"/>
      <c r="I21" s="13"/>
      <c r="J21" s="13"/>
    </row>
    <row r="22" customFormat="false" ht="18.75" hidden="false" customHeight="true" outlineLevel="0" collapsed="false">
      <c r="D22" s="13" t="s">
        <v>16</v>
      </c>
      <c r="E22" s="13"/>
      <c r="F22" s="13"/>
      <c r="G22" s="13"/>
      <c r="H22" s="13"/>
      <c r="I22" s="13"/>
      <c r="J22" s="13"/>
    </row>
    <row r="23" customFormat="false" ht="28.5" hidden="false" customHeight="true" outlineLevel="0" collapsed="false">
      <c r="D23" s="14" t="s">
        <v>17</v>
      </c>
      <c r="E23" s="14"/>
      <c r="F23" s="14"/>
      <c r="G23" s="14"/>
      <c r="H23" s="14"/>
      <c r="I23" s="14"/>
      <c r="J23" s="14"/>
    </row>
    <row r="24" customFormat="false" ht="15" hidden="false" customHeight="true" outlineLevel="0" collapsed="false">
      <c r="I24" s="1"/>
    </row>
    <row r="25" customFormat="false" ht="15" hidden="false" customHeight="true" outlineLevel="0" collapsed="false">
      <c r="I25" s="1"/>
    </row>
    <row r="26" customFormat="false" ht="15.75" hidden="false" customHeight="true" outlineLevel="0" collapsed="false">
      <c r="D26" s="15" t="s">
        <v>18</v>
      </c>
      <c r="E26" s="15"/>
      <c r="F26" s="15"/>
      <c r="G26" s="15"/>
      <c r="H26" s="15"/>
      <c r="I26" s="15"/>
      <c r="J26" s="15"/>
    </row>
    <row r="27" customFormat="false" ht="15" hidden="false" customHeight="true" outlineLevel="0" collapsed="false">
      <c r="D27" s="16" t="n">
        <v>1</v>
      </c>
      <c r="E27" s="17" t="s">
        <v>19</v>
      </c>
      <c r="F27" s="17"/>
      <c r="G27" s="17"/>
      <c r="H27" s="17"/>
      <c r="I27" s="17"/>
      <c r="J27" s="18" t="s">
        <v>20</v>
      </c>
    </row>
    <row r="28" customFormat="false" ht="15" hidden="false" customHeight="true" outlineLevel="0" collapsed="false">
      <c r="D28" s="16" t="n">
        <v>2</v>
      </c>
      <c r="E28" s="17" t="s">
        <v>21</v>
      </c>
      <c r="F28" s="17"/>
      <c r="G28" s="17"/>
      <c r="H28" s="17"/>
      <c r="I28" s="17"/>
      <c r="J28" s="18" t="s">
        <v>21</v>
      </c>
    </row>
    <row r="29" customFormat="false" ht="15" hidden="false" customHeight="true" outlineLevel="0" collapsed="false">
      <c r="D29" s="16" t="n">
        <v>3</v>
      </c>
      <c r="E29" s="17" t="s">
        <v>22</v>
      </c>
      <c r="F29" s="17"/>
      <c r="G29" s="17"/>
      <c r="H29" s="17"/>
      <c r="I29" s="17"/>
      <c r="J29" s="18" t="s">
        <v>22</v>
      </c>
    </row>
    <row r="30" customFormat="false" ht="15" hidden="false" customHeight="true" outlineLevel="0" collapsed="false">
      <c r="D30" s="16" t="n">
        <v>4</v>
      </c>
      <c r="E30" s="17" t="s">
        <v>23</v>
      </c>
      <c r="F30" s="17"/>
      <c r="G30" s="17"/>
      <c r="H30" s="17"/>
      <c r="I30" s="17"/>
      <c r="J30" s="18" t="s">
        <v>23</v>
      </c>
    </row>
    <row r="31" customFormat="false" ht="15" hidden="false" customHeight="true" outlineLevel="0" collapsed="false">
      <c r="D31" s="19"/>
      <c r="E31" s="19"/>
      <c r="F31" s="19"/>
      <c r="G31" s="19"/>
      <c r="H31" s="19"/>
      <c r="I31" s="20"/>
      <c r="J31" s="19"/>
    </row>
    <row r="32" customFormat="false" ht="15" hidden="false" customHeight="true" outlineLevel="0" collapsed="false">
      <c r="I32" s="1"/>
    </row>
    <row r="33" customFormat="false" ht="18" hidden="false" customHeight="true" outlineLevel="0" collapsed="false">
      <c r="D33" s="10" t="s">
        <v>24</v>
      </c>
      <c r="E33" s="10"/>
      <c r="F33" s="10"/>
      <c r="G33" s="10"/>
      <c r="H33" s="10"/>
      <c r="I33" s="10"/>
      <c r="J33" s="10"/>
    </row>
    <row r="34" customFormat="false" ht="60" hidden="false" customHeight="true" outlineLevel="0" collapsed="false">
      <c r="D34" s="21" t="s">
        <v>25</v>
      </c>
      <c r="E34" s="21"/>
      <c r="F34" s="21"/>
      <c r="G34" s="21"/>
      <c r="H34" s="21"/>
      <c r="I34" s="21"/>
      <c r="J34" s="21"/>
    </row>
    <row r="35" customFormat="false" ht="49.5" hidden="false" customHeight="true" outlineLevel="0" collapsed="false">
      <c r="D35" s="22" t="s">
        <v>26</v>
      </c>
      <c r="E35" s="22"/>
      <c r="F35" s="22"/>
      <c r="G35" s="22"/>
      <c r="H35" s="22"/>
      <c r="I35" s="22"/>
      <c r="J35" s="22"/>
    </row>
    <row r="36" customFormat="false" ht="53.25" hidden="false" customHeight="true" outlineLevel="0" collapsed="false">
      <c r="D36" s="22" t="s">
        <v>27</v>
      </c>
      <c r="E36" s="22"/>
      <c r="F36" s="22"/>
      <c r="G36" s="22"/>
      <c r="H36" s="22"/>
      <c r="I36" s="22"/>
      <c r="J36" s="22"/>
    </row>
    <row r="37" customFormat="false" ht="30" hidden="false" customHeight="true" outlineLevel="0" collapsed="false">
      <c r="D37" s="11" t="s">
        <v>28</v>
      </c>
      <c r="E37" s="11"/>
      <c r="F37" s="11"/>
      <c r="G37" s="11"/>
      <c r="H37" s="11"/>
      <c r="I37" s="11"/>
      <c r="J37" s="11"/>
    </row>
    <row r="38" customFormat="false" ht="56.25" hidden="false" customHeight="true" outlineLevel="0" collapsed="false">
      <c r="D38" s="23" t="s">
        <v>29</v>
      </c>
      <c r="E38" s="23"/>
      <c r="F38" s="23"/>
      <c r="G38" s="23"/>
      <c r="H38" s="23"/>
      <c r="I38" s="23"/>
      <c r="J38" s="23"/>
    </row>
    <row r="39" customFormat="false" ht="84.75" hidden="false" customHeight="true" outlineLevel="0" collapsed="false">
      <c r="D39" s="23" t="s">
        <v>30</v>
      </c>
      <c r="E39" s="23"/>
      <c r="F39" s="23"/>
      <c r="G39" s="23"/>
      <c r="H39" s="23"/>
      <c r="I39" s="23"/>
      <c r="J39" s="23"/>
    </row>
    <row r="40" customFormat="false" ht="61.5" hidden="false" customHeight="true" outlineLevel="0" collapsed="false">
      <c r="D40" s="24" t="s">
        <v>31</v>
      </c>
      <c r="E40" s="24"/>
      <c r="F40" s="24"/>
      <c r="G40" s="24"/>
      <c r="H40" s="24"/>
      <c r="I40" s="24"/>
      <c r="J40" s="24"/>
    </row>
    <row r="41" customFormat="false" ht="15" hidden="false" customHeight="true" outlineLevel="0" collapsed="false">
      <c r="I41" s="1"/>
    </row>
    <row r="42" customFormat="false" ht="15" hidden="false" customHeight="true" outlineLevel="0" collapsed="false">
      <c r="I42" s="1"/>
    </row>
    <row r="43" customFormat="false" ht="15.75" hidden="false" customHeight="true" outlineLevel="0" collapsed="false">
      <c r="D43" s="15" t="s">
        <v>32</v>
      </c>
      <c r="E43" s="15"/>
      <c r="F43" s="15"/>
      <c r="G43" s="15"/>
      <c r="H43" s="15"/>
      <c r="I43" s="15"/>
      <c r="J43" s="15"/>
    </row>
    <row r="44" customFormat="false" ht="20.1" hidden="false" customHeight="true" outlineLevel="0" collapsed="false">
      <c r="D44" s="25" t="s">
        <v>33</v>
      </c>
      <c r="E44" s="25"/>
      <c r="F44" s="25"/>
      <c r="G44" s="25"/>
      <c r="H44" s="25"/>
      <c r="I44" s="25"/>
      <c r="J44" s="25"/>
    </row>
    <row r="45" customFormat="false" ht="20.1" hidden="false" customHeight="true" outlineLevel="0" collapsed="false">
      <c r="D45" s="25" t="s">
        <v>34</v>
      </c>
      <c r="E45" s="25"/>
      <c r="F45" s="25"/>
      <c r="G45" s="25"/>
      <c r="H45" s="25"/>
      <c r="I45" s="25"/>
      <c r="J45" s="25"/>
    </row>
    <row r="46" customFormat="false" ht="20.1" hidden="false" customHeight="true" outlineLevel="0" collapsed="false">
      <c r="D46" s="25" t="s">
        <v>35</v>
      </c>
      <c r="E46" s="25"/>
      <c r="F46" s="25"/>
      <c r="G46" s="25"/>
      <c r="H46" s="25"/>
      <c r="I46" s="25"/>
      <c r="J46" s="25"/>
    </row>
    <row r="47" customFormat="false" ht="42" hidden="false" customHeight="true" outlineLevel="0" collapsed="false">
      <c r="D47" s="25" t="s">
        <v>36</v>
      </c>
      <c r="E47" s="25"/>
      <c r="F47" s="25"/>
      <c r="G47" s="25"/>
      <c r="H47" s="25"/>
      <c r="I47" s="25"/>
      <c r="J47" s="25"/>
    </row>
    <row r="48" customFormat="false" ht="38.25" hidden="false" customHeight="true" outlineLevel="0" collapsed="false">
      <c r="D48" s="25" t="s">
        <v>37</v>
      </c>
      <c r="E48" s="25"/>
      <c r="F48" s="25"/>
      <c r="G48" s="25"/>
      <c r="H48" s="25"/>
      <c r="I48" s="25"/>
      <c r="J48" s="25"/>
    </row>
    <row r="49" customFormat="false" ht="38.25" hidden="false" customHeight="true" outlineLevel="0" collapsed="false">
      <c r="D49" s="24" t="s">
        <v>38</v>
      </c>
      <c r="E49" s="24"/>
      <c r="F49" s="24"/>
      <c r="G49" s="24"/>
      <c r="H49" s="24"/>
      <c r="I49" s="24"/>
      <c r="J49" s="24"/>
    </row>
    <row r="50" customFormat="false" ht="38.25" hidden="false" customHeight="true" outlineLevel="0" collapsed="false">
      <c r="D50" s="24" t="s">
        <v>39</v>
      </c>
      <c r="E50" s="24"/>
      <c r="F50" s="24"/>
      <c r="G50" s="24"/>
      <c r="H50" s="24"/>
      <c r="I50" s="24"/>
      <c r="J50" s="24"/>
    </row>
    <row r="51" customFormat="false" ht="25.5" hidden="false" customHeight="true" outlineLevel="0" collapsed="false">
      <c r="D51" s="24" t="s">
        <v>40</v>
      </c>
      <c r="E51" s="24"/>
      <c r="F51" s="24"/>
      <c r="G51" s="24"/>
      <c r="H51" s="24"/>
      <c r="I51" s="24"/>
      <c r="J51" s="24"/>
    </row>
    <row r="52" customFormat="false" ht="27.75" hidden="false" customHeight="true" outlineLevel="0" collapsed="false">
      <c r="D52" s="25" t="s">
        <v>41</v>
      </c>
      <c r="E52" s="25"/>
      <c r="F52" s="25"/>
      <c r="G52" s="25"/>
      <c r="H52" s="25"/>
      <c r="I52" s="25"/>
      <c r="J52" s="25"/>
    </row>
    <row r="53" customFormat="false" ht="15" hidden="false" customHeight="true" outlineLevel="0" collapsed="false">
      <c r="I53" s="1"/>
    </row>
    <row r="54" customFormat="false" ht="15" hidden="false" customHeight="true" outlineLevel="0" collapsed="false">
      <c r="I54" s="1"/>
    </row>
    <row r="55" customFormat="false" ht="15" hidden="false" customHeight="true" outlineLevel="0" collapsed="false">
      <c r="I55" s="1"/>
    </row>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sheetData>
  <sheetProtection sheet="true" password="f884" objects="true" scenarios="true"/>
  <mergeCells count="37">
    <mergeCell ref="E6:I6"/>
    <mergeCell ref="F7:I7"/>
    <mergeCell ref="F8:I8"/>
    <mergeCell ref="F9:I9"/>
    <mergeCell ref="F10:I10"/>
    <mergeCell ref="D13:J13"/>
    <mergeCell ref="D14:J14"/>
    <mergeCell ref="D15:J15"/>
    <mergeCell ref="D18:J18"/>
    <mergeCell ref="D19:J19"/>
    <mergeCell ref="D20:J20"/>
    <mergeCell ref="D21:J21"/>
    <mergeCell ref="D22:J22"/>
    <mergeCell ref="D23:J23"/>
    <mergeCell ref="D26:J26"/>
    <mergeCell ref="E27:I27"/>
    <mergeCell ref="E28:I28"/>
    <mergeCell ref="E29:I29"/>
    <mergeCell ref="E30:I30"/>
    <mergeCell ref="D33:J33"/>
    <mergeCell ref="D34:J34"/>
    <mergeCell ref="D35:J35"/>
    <mergeCell ref="D36:J36"/>
    <mergeCell ref="D37:J37"/>
    <mergeCell ref="D38:J38"/>
    <mergeCell ref="D39:J39"/>
    <mergeCell ref="D40:J40"/>
    <mergeCell ref="D43:J43"/>
    <mergeCell ref="D44:J44"/>
    <mergeCell ref="D45:J45"/>
    <mergeCell ref="D46:J46"/>
    <mergeCell ref="D47:J47"/>
    <mergeCell ref="D48:J48"/>
    <mergeCell ref="D49:J49"/>
    <mergeCell ref="D50:J50"/>
    <mergeCell ref="D51:J51"/>
    <mergeCell ref="D52:J52"/>
  </mergeCells>
  <hyperlinks>
    <hyperlink ref="F7" location="Index!E13" display="Overview"/>
    <hyperlink ref="F8" location="Index!E18" display="Before you begin"/>
    <hyperlink ref="F9" location="Index!E26" display="Index"/>
    <hyperlink ref="F10" location="Index!E33" display="Steps for filing Shareholding Pattern"/>
    <hyperlink ref="J27" location="GeneralInfo!A1" display="General Info"/>
    <hyperlink ref="J28" location="Declaration!A1" display="Declaration"/>
    <hyperlink ref="J29" location="Summary!A1" display="Summary"/>
    <hyperlink ref="J30" location="'Shareholding Pattern'!A1" display="Shareholding Pattern"/>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D1:BA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E16" activeCellId="0" sqref="E16"/>
    </sheetView>
  </sheetViews>
  <sheetFormatPr defaultColWidth="0.992187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3" min="3" style="0" width="1.99"/>
    <col collapsed="false" customWidth="true" hidden="false" outlineLevel="0" max="4" min="4" style="0" width="9.69"/>
    <col collapsed="false" customWidth="true" hidden="false" outlineLevel="0" max="5" min="5" style="0" width="33.24"/>
    <col collapsed="false" customWidth="true" hidden="true" outlineLevel="0" max="6" min="6" style="0" width="35.66"/>
    <col collapsed="false" customWidth="true" hidden="false" outlineLevel="0" max="7" min="7" style="0" width="37.95"/>
    <col collapsed="false" customWidth="true" hidden="false" outlineLevel="0" max="8" min="8" style="0" width="13.69"/>
    <col collapsed="false" customWidth="true" hidden="false" outlineLevel="0" max="10" min="9" style="0" width="14.54"/>
    <col collapsed="false" customWidth="true" hidden="true" outlineLevel="0" max="11" min="11" style="0" width="14.54"/>
    <col collapsed="false" customWidth="true" hidden="true" outlineLevel="0" max="12" min="12" style="0" width="15.54"/>
    <col collapsed="false" customWidth="true" hidden="false" outlineLevel="0" max="13" min="13" style="0" width="13.55"/>
    <col collapsed="false" customWidth="true" hidden="false" outlineLevel="0" max="14" min="14" style="0" width="16.68"/>
    <col collapsed="false" customWidth="true" hidden="false" outlineLevel="0" max="15" min="15" style="0" width="15.97"/>
    <col collapsed="false" customWidth="true" hidden="true" outlineLevel="0" max="16" min="16" style="0" width="15.68"/>
    <col collapsed="false" customWidth="true" hidden="false" outlineLevel="0" max="17" min="17" style="0" width="16.12"/>
    <col collapsed="false" customWidth="true" hidden="false" outlineLevel="0" max="18" min="18" style="0" width="11.98"/>
    <col collapsed="false" customWidth="true" hidden="true" outlineLevel="0" max="20" min="19" style="0" width="14.54"/>
    <col collapsed="false" customWidth="true" hidden="true" outlineLevel="0" max="21" min="21" style="0" width="19.12"/>
    <col collapsed="false" customWidth="true" hidden="false" outlineLevel="0" max="22" min="22" style="0" width="15.4"/>
    <col collapsed="false" customWidth="true" hidden="true" outlineLevel="0" max="23" min="23" style="0" width="14.4"/>
    <col collapsed="false" customWidth="true" hidden="true" outlineLevel="0" max="24" min="24" style="0" width="8.55"/>
    <col collapsed="false" customWidth="true" hidden="true" outlineLevel="0" max="25" min="25" style="0" width="13.55"/>
    <col collapsed="false" customWidth="true" hidden="true" outlineLevel="0" max="26" min="26" style="0" width="8.4"/>
    <col collapsed="false" customWidth="true" hidden="false" outlineLevel="0" max="27" min="27" style="0" width="14.54"/>
    <col collapsed="false" customWidth="true" hidden="false" outlineLevel="0" max="28" min="28" style="0" width="19.26"/>
    <col collapsed="false" customWidth="true" hidden="false" outlineLevel="0" max="29" min="29" style="315" width="17.12"/>
    <col collapsed="false" customWidth="true" hidden="false" outlineLevel="0" max="30" min="30" style="315" width="2.99"/>
    <col collapsed="false" customWidth="false" hidden="true" outlineLevel="0" max="257" min="31" style="0" width="0.99"/>
  </cols>
  <sheetData>
    <row r="1" customFormat="false" ht="15" hidden="true" customHeight="false" outlineLevel="0" collapsed="false">
      <c r="I1" s="0" t="n">
        <v>0</v>
      </c>
      <c r="AC1" s="0"/>
      <c r="AD1" s="0"/>
      <c r="AR1" s="316" t="s">
        <v>577</v>
      </c>
    </row>
    <row r="2" customFormat="false" ht="15" hidden="true" customHeight="false" outlineLevel="0" collapsed="false">
      <c r="E2" s="0" t="s">
        <v>358</v>
      </c>
      <c r="F2" s="0" t="s">
        <v>364</v>
      </c>
      <c r="G2" s="0" t="s">
        <v>344</v>
      </c>
      <c r="H2" s="0" t="s">
        <v>346</v>
      </c>
      <c r="I2" s="0" t="s">
        <v>119</v>
      </c>
      <c r="J2" s="0" t="s">
        <v>120</v>
      </c>
      <c r="K2" s="0" t="s">
        <v>121</v>
      </c>
      <c r="L2" s="0" t="s">
        <v>122</v>
      </c>
      <c r="M2" s="0" t="s">
        <v>123</v>
      </c>
      <c r="N2" s="0" t="s">
        <v>124</v>
      </c>
      <c r="O2" s="0" t="s">
        <v>125</v>
      </c>
      <c r="P2" s="0" t="s">
        <v>126</v>
      </c>
      <c r="Q2" s="0" t="s">
        <v>127</v>
      </c>
      <c r="R2" s="0" t="s">
        <v>128</v>
      </c>
      <c r="S2" s="0" t="s">
        <v>129</v>
      </c>
      <c r="T2" s="0" t="s">
        <v>130</v>
      </c>
      <c r="U2" s="0" t="s">
        <v>324</v>
      </c>
      <c r="V2" s="0" t="s">
        <v>131</v>
      </c>
      <c r="W2" s="0" t="s">
        <v>132</v>
      </c>
      <c r="X2" s="0" t="s">
        <v>133</v>
      </c>
      <c r="Y2" s="0" t="s">
        <v>134</v>
      </c>
      <c r="Z2" s="0" t="s">
        <v>135</v>
      </c>
      <c r="AA2" s="0" t="s">
        <v>136</v>
      </c>
      <c r="AB2" s="0" t="s">
        <v>351</v>
      </c>
      <c r="AC2" s="0" t="s">
        <v>354</v>
      </c>
      <c r="AD2" s="0"/>
      <c r="AR2" s="316" t="s">
        <v>578</v>
      </c>
      <c r="AZ2" s="0" t="s">
        <v>544</v>
      </c>
      <c r="BA2" s="0" t="s">
        <v>545</v>
      </c>
    </row>
    <row r="3" customFormat="false" ht="15" hidden="true" customHeight="false" outlineLevel="0" collapsed="false">
      <c r="AC3" s="0"/>
      <c r="AD3" s="0"/>
      <c r="AR3" s="316" t="s">
        <v>579</v>
      </c>
    </row>
    <row r="4" customFormat="false" ht="15" hidden="true" customHeight="false" outlineLevel="0" collapsed="false">
      <c r="AC4" s="0"/>
      <c r="AD4" s="0"/>
      <c r="AR4" s="316" t="s">
        <v>568</v>
      </c>
    </row>
    <row r="5" customFormat="false" ht="15" hidden="true" customHeight="false" outlineLevel="0" collapsed="false">
      <c r="AC5" s="0"/>
      <c r="AD5" s="0"/>
      <c r="AR5" s="316" t="s">
        <v>580</v>
      </c>
    </row>
    <row r="6" customFormat="false" ht="15" hidden="true" customHeight="false" outlineLevel="0" collapsed="false">
      <c r="AC6" s="0"/>
      <c r="AD6" s="0"/>
      <c r="AR6" s="316" t="s">
        <v>581</v>
      </c>
    </row>
    <row r="7" customFormat="false" ht="15" hidden="false" customHeight="true" outlineLevel="0" collapsed="false">
      <c r="AC7" s="0"/>
      <c r="AD7" s="0"/>
      <c r="AR7" s="316"/>
    </row>
    <row r="8" customFormat="false" ht="15" hidden="false" customHeight="true" outlineLevel="0" collapsed="false">
      <c r="AC8" s="0"/>
      <c r="AD8" s="0"/>
      <c r="AR8" s="316"/>
    </row>
    <row r="9" customFormat="false" ht="29.25" hidden="false" customHeight="true" outlineLevel="0" collapsed="false">
      <c r="D9" s="70" t="s">
        <v>546</v>
      </c>
      <c r="E9" s="70" t="s">
        <v>582</v>
      </c>
      <c r="F9" s="70"/>
      <c r="G9" s="70" t="s">
        <v>547</v>
      </c>
      <c r="H9" s="70" t="s">
        <v>548</v>
      </c>
      <c r="I9" s="70" t="s">
        <v>583</v>
      </c>
      <c r="J9" s="70" t="s">
        <v>142</v>
      </c>
      <c r="K9" s="70" t="s">
        <v>143</v>
      </c>
      <c r="L9" s="70" t="s">
        <v>144</v>
      </c>
      <c r="M9" s="70" t="s">
        <v>145</v>
      </c>
      <c r="N9" s="70" t="s">
        <v>146</v>
      </c>
      <c r="O9" s="70" t="s">
        <v>400</v>
      </c>
      <c r="P9" s="70"/>
      <c r="Q9" s="70"/>
      <c r="R9" s="70"/>
      <c r="S9" s="70" t="s">
        <v>148</v>
      </c>
      <c r="T9" s="70" t="s">
        <v>149</v>
      </c>
      <c r="U9" s="70" t="s">
        <v>150</v>
      </c>
      <c r="V9" s="70" t="s">
        <v>566</v>
      </c>
      <c r="W9" s="70" t="s">
        <v>152</v>
      </c>
      <c r="X9" s="70"/>
      <c r="Y9" s="70" t="s">
        <v>153</v>
      </c>
      <c r="Z9" s="70"/>
      <c r="AA9" s="70" t="s">
        <v>154</v>
      </c>
      <c r="AB9" s="70" t="s">
        <v>351</v>
      </c>
      <c r="AC9" s="70" t="s">
        <v>354</v>
      </c>
      <c r="AD9" s="0"/>
      <c r="AR9" s="316"/>
      <c r="AV9" s="0" t="s">
        <v>582</v>
      </c>
    </row>
    <row r="10" customFormat="false" ht="31.5" hidden="false" customHeight="true" outlineLevel="0" collapsed="false">
      <c r="D10" s="70"/>
      <c r="E10" s="70"/>
      <c r="F10" s="70"/>
      <c r="G10" s="70"/>
      <c r="H10" s="70"/>
      <c r="I10" s="70"/>
      <c r="J10" s="70"/>
      <c r="K10" s="70"/>
      <c r="L10" s="70"/>
      <c r="M10" s="70"/>
      <c r="N10" s="70"/>
      <c r="O10" s="70" t="s">
        <v>401</v>
      </c>
      <c r="P10" s="70"/>
      <c r="Q10" s="70"/>
      <c r="R10" s="70" t="s">
        <v>402</v>
      </c>
      <c r="S10" s="70"/>
      <c r="T10" s="70"/>
      <c r="U10" s="70"/>
      <c r="V10" s="70"/>
      <c r="W10" s="70"/>
      <c r="X10" s="70"/>
      <c r="Y10" s="70"/>
      <c r="Z10" s="70"/>
      <c r="AA10" s="70"/>
      <c r="AB10" s="70"/>
      <c r="AC10" s="70"/>
      <c r="AD10" s="0"/>
      <c r="AR10" s="316"/>
      <c r="AV10" s="0" t="s">
        <v>584</v>
      </c>
    </row>
    <row r="11" customFormat="false" ht="78.75" hidden="false" customHeight="true" outlineLevel="0" collapsed="false">
      <c r="D11" s="70"/>
      <c r="E11" s="70"/>
      <c r="F11" s="70"/>
      <c r="G11" s="70"/>
      <c r="H11" s="70"/>
      <c r="I11" s="70"/>
      <c r="J11" s="70"/>
      <c r="K11" s="70"/>
      <c r="L11" s="70"/>
      <c r="M11" s="70"/>
      <c r="N11" s="70"/>
      <c r="O11" s="70" t="s">
        <v>157</v>
      </c>
      <c r="P11" s="70" t="s">
        <v>158</v>
      </c>
      <c r="Q11" s="70" t="s">
        <v>159</v>
      </c>
      <c r="R11" s="70"/>
      <c r="S11" s="70"/>
      <c r="T11" s="70"/>
      <c r="U11" s="70"/>
      <c r="V11" s="70"/>
      <c r="W11" s="70" t="s">
        <v>160</v>
      </c>
      <c r="X11" s="70" t="s">
        <v>161</v>
      </c>
      <c r="Y11" s="70" t="s">
        <v>160</v>
      </c>
      <c r="Z11" s="70" t="s">
        <v>161</v>
      </c>
      <c r="AA11" s="70"/>
      <c r="AB11" s="70"/>
      <c r="AC11" s="70"/>
      <c r="AD11" s="0"/>
    </row>
    <row r="12" customFormat="false" ht="24" hidden="false" customHeight="true" outlineLevel="0" collapsed="false">
      <c r="D12" s="259" t="s">
        <v>585</v>
      </c>
      <c r="E12" s="287" t="s">
        <v>423</v>
      </c>
      <c r="F12" s="317"/>
      <c r="G12" s="261"/>
      <c r="H12" s="261"/>
      <c r="I12" s="261"/>
      <c r="J12" s="261"/>
      <c r="K12" s="261"/>
      <c r="L12" s="261"/>
      <c r="M12" s="261"/>
      <c r="N12" s="261"/>
      <c r="O12" s="261"/>
      <c r="P12" s="261"/>
      <c r="Q12" s="261"/>
      <c r="R12" s="261"/>
      <c r="S12" s="261"/>
      <c r="T12" s="261"/>
      <c r="U12" s="261"/>
      <c r="V12" s="261"/>
      <c r="W12" s="261"/>
      <c r="X12" s="261"/>
      <c r="Y12" s="261"/>
      <c r="Z12" s="261"/>
      <c r="AA12" s="261"/>
      <c r="AB12" s="261"/>
      <c r="AC12" s="262"/>
      <c r="AD12" s="0"/>
    </row>
    <row r="13" s="263" customFormat="true" ht="20.1" hidden="true" customHeight="true" outlineLevel="0" collapsed="false">
      <c r="D13" s="264"/>
      <c r="E13" s="318"/>
      <c r="F13" s="319"/>
      <c r="G13" s="319"/>
      <c r="H13" s="267"/>
      <c r="I13" s="267"/>
      <c r="J13" s="267"/>
      <c r="K13" s="268"/>
      <c r="L13" s="268"/>
      <c r="M13" s="320" t="str">
        <f aca="false">+IFERROR(IF(COUNT(J13:L13),ROUND(SUM(J13:L13),0),""),"")</f>
        <v/>
      </c>
      <c r="N13" s="149" t="str">
        <f aca="false">+IFERROR(IF(COUNT(M13),ROUND(M13/'Shareholding Pattern'!$L$57*100,2),""),0)</f>
        <v/>
      </c>
      <c r="O13" s="271" t="str">
        <f aca="false">IF(J13="","",J13)</f>
        <v/>
      </c>
      <c r="P13" s="271"/>
      <c r="Q13" s="149" t="str">
        <f aca="false">+IFERROR(IF(COUNT(O13:P13),ROUND(SUM(O13,P13),2),""),"")</f>
        <v/>
      </c>
      <c r="R13" s="149" t="str">
        <f aca="false">+IFERROR(IF(COUNT(Q13),ROUND(Q13/('Shareholding Pattern'!$P$58)*100,2),""),0)</f>
        <v/>
      </c>
      <c r="S13" s="268"/>
      <c r="T13" s="268"/>
      <c r="U13" s="320" t="str">
        <f aca="false">+IFERROR(IF(COUNT(S13:T13),ROUND(SUM(S13:T13),0),""),"")</f>
        <v/>
      </c>
      <c r="V13" s="149" t="str">
        <f aca="false">+IFERROR(IF(COUNT(M13,U13),ROUND(SUM(U13,M13)/SUM('Shareholding Pattern'!$L$57,'Shareholding Pattern'!$T$57)*100,2),""),0)</f>
        <v/>
      </c>
      <c r="W13" s="268"/>
      <c r="X13" s="149" t="str">
        <f aca="false">+IFERROR(IF(COUNT(W13),ROUND(SUM(W13)/SUM(M13)*100,2),""),0)</f>
        <v/>
      </c>
      <c r="Y13" s="268"/>
      <c r="Z13" s="149" t="str">
        <f aca="false">+IFERROR(IF(COUNT(Y13),ROUND(SUM(Y13)/SUM(M13)*100,2),""),0)</f>
        <v/>
      </c>
      <c r="AA13" s="321"/>
      <c r="AB13" s="279"/>
      <c r="AC13" s="309"/>
      <c r="AD13" s="322" t="str">
        <f aca="false">IF(COUNT(H15:$AA$14999)=0,"",SUM(AC1:AC65533))</f>
        <v/>
      </c>
      <c r="AF13" s="323" t="n">
        <f aca="false">IF(SUM(I13:AA13)&gt;0,1,0)</f>
        <v>0</v>
      </c>
      <c r="AG13" s="323" t="str">
        <f aca="false">IF(COUNT(H15:$AA$14993)=0,"",SUM(AF1:AF65527))</f>
        <v/>
      </c>
    </row>
    <row r="14" customFormat="false" ht="24.75" hidden="false" customHeight="true" outlineLevel="0" collapsed="false">
      <c r="D14" s="324"/>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2"/>
    </row>
    <row r="15" customFormat="false" ht="18.75" hidden="true" customHeight="true" outlineLevel="0" collapsed="false">
      <c r="D15" s="325"/>
      <c r="Z15" s="326"/>
    </row>
    <row r="16" customFormat="false" ht="20.1" hidden="false" customHeight="true" outlineLevel="0" collapsed="false">
      <c r="D16" s="327"/>
      <c r="E16" s="328" t="s">
        <v>564</v>
      </c>
      <c r="F16" s="329"/>
      <c r="G16" s="330"/>
      <c r="H16" s="328" t="s">
        <v>159</v>
      </c>
      <c r="I16" s="146" t="str">
        <f aca="false">+IFERROR(IF(COUNT(I14:I15),ROUND(SUM(I14:I15),0),""),"")</f>
        <v/>
      </c>
      <c r="J16" s="146" t="str">
        <f aca="false">+IFERROR(IF(COUNT(J14:J15),ROUND(SUM(J14:J15),0),""),"")</f>
        <v/>
      </c>
      <c r="K16" s="146" t="str">
        <f aca="false">+IFERROR(IF(COUNT(K14:K15),ROUND(SUM(K14:K15),0),""),"")</f>
        <v/>
      </c>
      <c r="L16" s="146" t="str">
        <f aca="false">+IFERROR(IF(COUNT(L14:L15),ROUND(SUM(L14:L15),0),""),"")</f>
        <v/>
      </c>
      <c r="M16" s="146" t="str">
        <f aca="false">+IFERROR(IF(COUNT(M14:M15),ROUND(SUM(M14:M15),0),""),"")</f>
        <v/>
      </c>
      <c r="N16" s="149" t="str">
        <f aca="false">+IFERROR(IF(COUNT(M16),ROUND(M16/'Shareholding Pattern'!$L$57*100,2),""),0)</f>
        <v/>
      </c>
      <c r="O16" s="76" t="str">
        <f aca="false">+IFERROR(IF(COUNT(O14:O15),ROUND(SUM(O14:O15),0),""),"")</f>
        <v/>
      </c>
      <c r="P16" s="76" t="str">
        <f aca="false">+IFERROR(IF(COUNT(P14:P15),ROUND(SUM(P14:P15),0),""),"")</f>
        <v/>
      </c>
      <c r="Q16" s="76" t="str">
        <f aca="false">+IFERROR(IF(COUNT(Q14:Q15),ROUND(SUM(Q14:Q15),0),""),"")</f>
        <v/>
      </c>
      <c r="R16" s="149" t="str">
        <f aca="false">+IFERROR(IF(COUNT(Q16),ROUND(Q16/('Shareholding Pattern'!$P$58)*100,2),""),0)</f>
        <v/>
      </c>
      <c r="S16" s="146" t="str">
        <f aca="false">+IFERROR(IF(COUNT(S14:S15),ROUND(SUM(S14:S15),0),""),"")</f>
        <v/>
      </c>
      <c r="T16" s="146" t="str">
        <f aca="false">+IFERROR(IF(COUNT(T14:T15),ROUND(SUM(T14:T15),0),""),"")</f>
        <v/>
      </c>
      <c r="U16" s="146" t="str">
        <f aca="false">+IFERROR(IF(COUNT(U14:U15),ROUND(SUM(U14:U15),0),""),"")</f>
        <v/>
      </c>
      <c r="V16" s="149" t="str">
        <f aca="false">+IFERROR(IF(COUNT(M16,U16),ROUND(SUM(U16,M16)/SUM('Shareholding Pattern'!$L$57,'Shareholding Pattern'!$T$57)*100,2),""),0)</f>
        <v/>
      </c>
      <c r="W16" s="146" t="str">
        <f aca="false">+IFERROR(IF(COUNT(W14:W15),ROUND(SUM(W14:W15),0),""),"")</f>
        <v/>
      </c>
      <c r="X16" s="149" t="str">
        <f aca="false">+IFERROR(IF(COUNT(W16),ROUND(SUM(W16)/SUM(M16)*100,2),""),0)</f>
        <v/>
      </c>
      <c r="Y16" s="146" t="str">
        <f aca="false">+IFERROR(IF(COUNT(Y14:Y15),ROUND(SUM(Y14:Y15),0),""),"")</f>
        <v/>
      </c>
      <c r="Z16" s="149" t="str">
        <f aca="false">+IFERROR(IF(COUNT(Y16),ROUND(SUM(Y16)/SUM(M16)*100,2),""),0)</f>
        <v/>
      </c>
      <c r="AA16" s="146" t="str">
        <f aca="false">+IFERROR(IF(COUNT(AA14:AA15),ROUND(SUM(AA14:AA15),0),""),"")</f>
        <v/>
      </c>
    </row>
  </sheetData>
  <sheetProtection sheet="true" password="f884" objects="true" scenarios="true"/>
  <mergeCells count="23">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Z10"/>
    <mergeCell ref="AA9:AA11"/>
    <mergeCell ref="AB9:AB11"/>
    <mergeCell ref="AC9:AC11"/>
    <mergeCell ref="O10:Q10"/>
    <mergeCell ref="R10:R11"/>
  </mergeCells>
  <dataValidations count="8">
    <dataValidation allowBlank="true" operator="greaterThanOrEqual" showDropDown="false" showErrorMessage="true" showInputMessage="false" sqref="I13:L13 O13:P13 S13:T13" type="whole">
      <formula1>0</formula1>
      <formula2>0</formula2>
    </dataValidation>
    <dataValidation allowBlank="true" operator="equal" prompt="[A-Z][A-Z][A-Z][A-Z][A-Z][0-9][0-9][0-9][0-9][A-Z]&#10;&#10;In absence of PAN write : ZZZZZ9999Z" showDropDown="false" showErrorMessage="true" showInputMessage="true" sqref="H13" type="textLength">
      <formula1>10</formula1>
      <formula2>0</formula2>
    </dataValidation>
    <dataValidation allowBlank="true" operator="lessThanOrEqual" showDropDown="false" showErrorMessage="true" showInputMessage="false" sqref="AA13:AB13" type="whole">
      <formula1>M13</formula1>
      <formula2>0</formula2>
    </dataValidation>
    <dataValidation allowBlank="true" operator="lessThanOrEqual" showDropDown="false" showErrorMessage="true" showInputMessage="false" sqref="W13" type="whole">
      <formula1>J13</formula1>
      <formula2>0</formula2>
    </dataValidation>
    <dataValidation allowBlank="true" operator="lessThanOrEqual" showDropDown="false" showErrorMessage="true" showInputMessage="false" sqref="Y13" type="whole">
      <formula1>J13</formula1>
      <formula2>0</formula2>
    </dataValidation>
    <dataValidation allowBlank="true" operator="between" showDropDown="false" showErrorMessage="true" showInputMessage="false" sqref="E13" type="list">
      <formula1>$AR$1:$AR$6</formula1>
      <formula2>0</formula2>
    </dataValidation>
    <dataValidation allowBlank="true" operator="between" showDropDown="false" showErrorMessage="true" showInputMessage="false" sqref="F13" type="list">
      <formula1>$AV$9:$AV$10</formula1>
      <formula2>0</formula2>
    </dataValidation>
    <dataValidation allowBlank="true" operator="between" showDropDown="false" showErrorMessage="true" showInputMessage="false" sqref="AC13" type="list">
      <formula1>$AZ$2:$BA$2</formula1>
      <formula2>0</formula2>
    </dataValidation>
  </dataValidations>
  <hyperlinks>
    <hyperlink ref="E16" location="'Shareholding Pattern'!F17" display="Click here to go back"/>
    <hyperlink ref="H16" location="'Shareholding Pattern'!F17"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S16"/>
  <sheetViews>
    <sheetView showFormulas="false" showGridLines="false" showRowColHeaders="true" showZeros="true" rightToLeft="false" tabSelected="false" showOutlineSymbols="true" defaultGridColor="true" view="normal" topLeftCell="A6" colorId="64" zoomScale="85" zoomScaleNormal="85" zoomScalePageLayoutView="100" workbookViewId="0">
      <selection pane="topLeft" activeCell="F16" activeCellId="0" sqref="F16"/>
    </sheetView>
  </sheetViews>
  <sheetFormatPr defaultColWidth="1.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69"/>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55"/>
    <col collapsed="false" customWidth="true" hidden="true" outlineLevel="0" max="23" min="23" style="0" width="15.4"/>
    <col collapsed="false" customWidth="true" hidden="true" outlineLevel="0" max="24" min="24" style="0" width="9.13"/>
    <col collapsed="false" customWidth="true" hidden="false" outlineLevel="0" max="25" min="25" style="0" width="15.4"/>
    <col collapsed="false" customWidth="true" hidden="false" outlineLevel="0" max="26" min="26" style="0" width="20.83"/>
    <col collapsed="false" customWidth="true" hidden="false" outlineLevel="0" max="27" min="27" style="0" width="17.12"/>
    <col collapsed="false" customWidth="true" hidden="false" outlineLevel="0" max="28" min="28" style="0" width="3.41"/>
    <col collapsed="false" customWidth="false" hidden="true" outlineLevel="0" max="257" min="29" style="0" width="1.85"/>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134</v>
      </c>
      <c r="X2" s="0" t="s">
        <v>135</v>
      </c>
      <c r="Y2" s="0" t="s">
        <v>136</v>
      </c>
      <c r="Z2" s="0" t="s">
        <v>351</v>
      </c>
      <c r="AA2" s="0" t="s">
        <v>354</v>
      </c>
      <c r="AR2" s="0" t="s">
        <v>544</v>
      </c>
      <c r="AS2" s="0" t="s">
        <v>545</v>
      </c>
    </row>
    <row r="3" customFormat="false" ht="15" hidden="true" customHeight="false" outlineLevel="0" collapsed="false"/>
    <row r="4" customFormat="false" ht="15" hidden="true" customHeight="false" outlineLevel="0" collapsed="false"/>
    <row r="5"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153</v>
      </c>
      <c r="X9" s="70"/>
      <c r="Y9" s="70" t="s">
        <v>154</v>
      </c>
      <c r="Z9" s="70" t="s">
        <v>351</v>
      </c>
      <c r="AA9" s="70" t="s">
        <v>354</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Y10" s="70"/>
      <c r="Z10" s="70"/>
      <c r="AA10" s="70"/>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t="s">
        <v>160</v>
      </c>
      <c r="X11" s="70" t="s">
        <v>161</v>
      </c>
      <c r="Y11" s="70"/>
      <c r="Z11" s="70"/>
      <c r="AA11" s="70"/>
    </row>
    <row r="12" s="331" customFormat="true" ht="33" hidden="false" customHeight="true" outlineLevel="0" collapsed="false">
      <c r="E12" s="259" t="s">
        <v>586</v>
      </c>
      <c r="F12" s="332" t="s">
        <v>436</v>
      </c>
      <c r="G12" s="261"/>
      <c r="H12" s="261"/>
      <c r="I12" s="261"/>
      <c r="J12" s="261"/>
      <c r="K12" s="261"/>
      <c r="L12" s="261"/>
      <c r="M12" s="261"/>
      <c r="N12" s="261"/>
      <c r="O12" s="261"/>
      <c r="P12" s="261"/>
      <c r="Q12" s="261"/>
      <c r="R12" s="261"/>
      <c r="S12" s="261"/>
      <c r="T12" s="261"/>
      <c r="U12" s="261"/>
      <c r="V12" s="261"/>
      <c r="W12" s="261"/>
      <c r="X12" s="261"/>
      <c r="Y12" s="261"/>
      <c r="Z12" s="261"/>
      <c r="AA12" s="262"/>
    </row>
    <row r="13" s="263" customFormat="true" ht="18.75" hidden="true" customHeight="true" outlineLevel="0" collapsed="false">
      <c r="E13" s="264"/>
      <c r="F13" s="333"/>
      <c r="G13" s="266"/>
      <c r="H13" s="267"/>
      <c r="I13" s="268"/>
      <c r="J13" s="268"/>
      <c r="K13" s="269" t="str">
        <f aca="false">+IFERROR(IF(COUNT(H13:J13),ROUND(SUM(H13:J13),0),""),"")</f>
        <v/>
      </c>
      <c r="L13" s="270" t="str">
        <f aca="false">+IFERROR(IF(COUNT(K13),ROUND(K13/'Shareholding Pattern'!$L$57*100,2),""),0)</f>
        <v/>
      </c>
      <c r="M13" s="271" t="str">
        <f aca="false">IF(H13="","",H13)</f>
        <v/>
      </c>
      <c r="N13" s="271"/>
      <c r="O13" s="270" t="str">
        <f aca="false">+IFERROR(IF(COUNT(M13:N13),ROUND(SUM(M13,N13),2),""),"")</f>
        <v/>
      </c>
      <c r="P13" s="270" t="str">
        <f aca="false">+IFERROR(IF(COUNT(O13),ROUND(O13/('Shareholding Pattern'!$P$58)*100,2),""),0)</f>
        <v/>
      </c>
      <c r="Q13" s="268"/>
      <c r="R13" s="268"/>
      <c r="S13" s="269" t="str">
        <f aca="false">+IFERROR(IF(COUNT(Q13:R13),ROUND(SUM(Q13:R13),0),""),"")</f>
        <v/>
      </c>
      <c r="T13" s="270" t="str">
        <f aca="false">+IFERROR(IF(COUNT(K13,S13),ROUND(SUM(S13,K13)/SUM('Shareholding Pattern'!$L$57,'Shareholding Pattern'!$T$57)*100,2),""),0)</f>
        <v/>
      </c>
      <c r="U13" s="268"/>
      <c r="V13" s="270" t="str">
        <f aca="false">+IFERROR(IF(COUNT(U13),ROUND(SUM(U13)/SUM(K13)*100,2),""),0)</f>
        <v/>
      </c>
      <c r="W13" s="268"/>
      <c r="X13" s="270" t="str">
        <f aca="false">+IFERROR(IF(COUNT(W13),ROUND(SUM(W13)/SUM(K13)*100,2),""),0)</f>
        <v/>
      </c>
      <c r="Y13" s="267"/>
      <c r="Z13" s="272"/>
      <c r="AA13" s="273"/>
      <c r="AC13" s="263" t="n">
        <f aca="false">IF(SUM(H13:Y13)&gt;0,1,0)</f>
        <v>0</v>
      </c>
      <c r="AD13" s="263" t="str">
        <f aca="false">IF(COUNT(H15:$Y$15000)=0,"",SUM(AC1:AC65533))</f>
        <v/>
      </c>
    </row>
    <row r="14" customFormat="false" ht="24.75" hidden="false" customHeight="true" outlineLevel="0" collapsed="false">
      <c r="E14" s="310"/>
      <c r="F14" s="311"/>
      <c r="G14" s="311"/>
      <c r="H14" s="311"/>
      <c r="I14" s="311"/>
      <c r="J14" s="311"/>
      <c r="K14" s="311"/>
      <c r="L14" s="311"/>
      <c r="M14" s="311"/>
      <c r="N14" s="311"/>
      <c r="O14" s="311"/>
      <c r="P14" s="311"/>
      <c r="Q14" s="311"/>
      <c r="R14" s="311"/>
      <c r="S14" s="311"/>
      <c r="T14" s="311"/>
      <c r="U14" s="311"/>
      <c r="V14" s="311"/>
      <c r="W14" s="311"/>
      <c r="X14" s="311"/>
      <c r="Y14" s="311"/>
      <c r="Z14" s="311"/>
      <c r="AA14" s="312"/>
    </row>
    <row r="15" customFormat="false" ht="24.95"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14"/>
      <c r="X15" s="314"/>
      <c r="Y15" s="307"/>
    </row>
    <row r="16" customFormat="false" ht="20.1" hidden="false" customHeight="true" outlineLevel="0" collapsed="false">
      <c r="E16" s="308"/>
      <c r="F16" s="334" t="s">
        <v>564</v>
      </c>
      <c r="G16" s="334" t="s">
        <v>159</v>
      </c>
      <c r="H16" s="204" t="str">
        <f aca="false">+IFERROR(IF(COUNT(H14:H15),ROUND(SUM(H14:H15),0),""),"")</f>
        <v/>
      </c>
      <c r="I16" s="204" t="str">
        <f aca="false">+IFERROR(IF(COUNT(I14:I15),ROUND(SUM(I14:I15),0),""),"")</f>
        <v/>
      </c>
      <c r="J16" s="204" t="str">
        <f aca="false">+IFERROR(IF(COUNT(J14:J15),ROUND(SUM(J14:J15),0),""),"")</f>
        <v/>
      </c>
      <c r="K16" s="204" t="str">
        <f aca="false">+IFERROR(IF(COUNT(K14:K15),ROUND(SUM(K14:K15),0),""),"")</f>
        <v/>
      </c>
      <c r="L16" s="270" t="str">
        <f aca="false">+IFERROR(IF(COUNT(K16),ROUND(K16/'Shareholding Pattern'!$L$57*100,2),""),0)</f>
        <v/>
      </c>
      <c r="M16" s="193" t="str">
        <f aca="false">+IFERROR(IF(COUNT(M14:M15),ROUND(SUM(M14:M15),0),""),"")</f>
        <v/>
      </c>
      <c r="N16" s="193" t="str">
        <f aca="false">+IFERROR(IF(COUNT(N14:N15),ROUND(SUM(N14:N15),0),""),"")</f>
        <v/>
      </c>
      <c r="O16" s="193" t="str">
        <f aca="false">+IFERROR(IF(COUNT(O14:O15),ROUND(SUM(O14:O15),0),""),"")</f>
        <v/>
      </c>
      <c r="P16" s="270" t="str">
        <f aca="false">+IFERROR(IF(COUNT(O16),ROUND(O16/('Shareholding Pattern'!$P$58)*100,2),""),0)</f>
        <v/>
      </c>
      <c r="Q16" s="204" t="str">
        <f aca="false">+IFERROR(IF(COUNT(Q14:Q15),ROUND(SUM(Q14:Q15),0),""),"")</f>
        <v/>
      </c>
      <c r="R16" s="204" t="str">
        <f aca="false">+IFERROR(IF(COUNT(R14:R15),ROUND(SUM(R14:R15),0),""),"")</f>
        <v/>
      </c>
      <c r="S16" s="204" t="str">
        <f aca="false">+IFERROR(IF(COUNT(S14:S15),ROUND(SUM(S14:S15),0),""),"")</f>
        <v/>
      </c>
      <c r="T16" s="270" t="str">
        <f aca="false">+IFERROR(IF(COUNT(K16,S16),ROUND(SUM(S16,K16)/SUM('Shareholding Pattern'!$L$57,'Shareholding Pattern'!$T$57)*100,2),""),0)</f>
        <v/>
      </c>
      <c r="U16" s="204" t="str">
        <f aca="false">+IFERROR(IF(COUNT(U14:U15),ROUND(SUM(U14:U15),0),""),"")</f>
        <v/>
      </c>
      <c r="V16" s="270" t="str">
        <f aca="false">+IFERROR(IF(COUNT(U16),ROUND(SUM(U16)/SUM(K16)*100,2),""),0)</f>
        <v/>
      </c>
      <c r="W16" s="204" t="str">
        <f aca="false">+IFERROR(IF(COUNT(W14:W15),ROUND(SUM(W14:W15),0),""),"")</f>
        <v/>
      </c>
      <c r="X16" s="270" t="str">
        <f aca="false">+IFERROR(IF(COUNT(W16),ROUND(SUM(W16)/SUM(K16)*100,2),""),0)</f>
        <v/>
      </c>
      <c r="Y16" s="204" t="str">
        <f aca="false">+IFERROR(IF(COUNT(Y14:Y15),ROUND(SUM(Y14:Y15),0),""),"")</f>
        <v/>
      </c>
    </row>
  </sheetData>
  <sheetProtection sheet="true" password="f884" objects="true" scenarios="true"/>
  <mergeCells count="20">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AA9:AA11"/>
    <mergeCell ref="M10:O10"/>
    <mergeCell ref="P10:P11"/>
  </mergeCells>
  <dataValidations count="6">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 allowBlank="true" operator="between" showDropDown="false" showErrorMessage="true" showInputMessage="false" sqref="AA13" type="list">
      <formula1>$AR$2:$AS$2</formula1>
      <formula2>0</formula2>
    </dataValidation>
  </dataValidations>
  <hyperlinks>
    <hyperlink ref="F16" location="'Shareholding Pattern'!F20" display="Click here to go back"/>
    <hyperlink ref="G16" location="'Shareholding Pattern'!F20"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S23"/>
  <sheetViews>
    <sheetView showFormulas="false" showGridLines="false" showRowColHeaders="true" showZeros="true" rightToLeft="false" tabSelected="false" showOutlineSymbols="true" defaultGridColor="true" view="normal" topLeftCell="A6" colorId="64" zoomScale="85" zoomScaleNormal="85" zoomScalePageLayoutView="100" workbookViewId="0">
      <selection pane="topLeft" activeCell="F16" activeCellId="0" sqref="F16"/>
    </sheetView>
  </sheetViews>
  <sheetFormatPr defaultColWidth="1.9921875" defaultRowHeight="15" zeroHeight="false" outlineLevelRow="0" outlineLevelCol="0"/>
  <cols>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55"/>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7.41"/>
    <col collapsed="false" customWidth="true" hidden="true" outlineLevel="0" max="23" min="23" style="0" width="15.4"/>
    <col collapsed="false" customWidth="true" hidden="true" outlineLevel="0" max="24" min="24" style="0" width="7.27"/>
    <col collapsed="false" customWidth="true" hidden="false" outlineLevel="0" max="25" min="25" style="0" width="15.4"/>
    <col collapsed="false" customWidth="true" hidden="false" outlineLevel="0" max="26" min="26" style="0" width="18.39"/>
    <col collapsed="false" customWidth="true" hidden="false" outlineLevel="0" max="27" min="27" style="0" width="17.12"/>
    <col collapsed="false" customWidth="true" hidden="false" outlineLevel="0" max="28" min="28" style="0" width="2.56"/>
    <col collapsed="false" customWidth="false" hidden="true" outlineLevel="0" max="257" min="29" style="0" width="1.99"/>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134</v>
      </c>
      <c r="X2" s="0" t="s">
        <v>135</v>
      </c>
      <c r="Y2" s="0" t="s">
        <v>136</v>
      </c>
      <c r="Z2" s="0" t="s">
        <v>351</v>
      </c>
      <c r="AA2" s="0" t="s">
        <v>354</v>
      </c>
      <c r="AR2" s="0" t="s">
        <v>544</v>
      </c>
      <c r="AS2" s="0" t="s">
        <v>545</v>
      </c>
    </row>
    <row r="3" customFormat="false" ht="15" hidden="true" customHeight="false" outlineLevel="0" collapsed="false"/>
    <row r="4" customFormat="false" ht="15" hidden="true" customHeight="false" outlineLevel="0" collapsed="false"/>
    <row r="5" customFormat="false" ht="15" hidden="true" customHeight="false" outlineLevel="0" collapsed="false"/>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153</v>
      </c>
      <c r="X9" s="70"/>
      <c r="Y9" s="70" t="s">
        <v>154</v>
      </c>
      <c r="Z9" s="70" t="s">
        <v>351</v>
      </c>
      <c r="AA9" s="70" t="s">
        <v>354</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Y10" s="70"/>
      <c r="Z10" s="70"/>
      <c r="AA10" s="70"/>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t="s">
        <v>160</v>
      </c>
      <c r="X11" s="70" t="s">
        <v>161</v>
      </c>
      <c r="Y11" s="70"/>
      <c r="Z11" s="70"/>
      <c r="AA11" s="70"/>
    </row>
    <row r="12" customFormat="false" ht="21" hidden="false" customHeight="true" outlineLevel="0" collapsed="false">
      <c r="E12" s="259" t="s">
        <v>586</v>
      </c>
      <c r="F12" s="332" t="s">
        <v>433</v>
      </c>
      <c r="G12" s="261"/>
      <c r="H12" s="261"/>
      <c r="I12" s="261"/>
      <c r="J12" s="261"/>
      <c r="K12" s="261"/>
      <c r="L12" s="261"/>
      <c r="M12" s="261"/>
      <c r="N12" s="261"/>
      <c r="O12" s="261"/>
      <c r="P12" s="261"/>
      <c r="Q12" s="261"/>
      <c r="R12" s="261"/>
      <c r="S12" s="261"/>
      <c r="T12" s="261"/>
      <c r="U12" s="261"/>
      <c r="V12" s="261"/>
      <c r="W12" s="261"/>
      <c r="X12" s="261"/>
      <c r="Y12" s="261"/>
      <c r="Z12" s="261"/>
      <c r="AA12" s="262"/>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Pattern'!$L$57*100,2),""),0)</f>
        <v/>
      </c>
      <c r="M13" s="271" t="str">
        <f aca="false">IF(H13="","",H13)</f>
        <v/>
      </c>
      <c r="N13" s="271"/>
      <c r="O13" s="270" t="str">
        <f aca="false">+IFERROR(IF(COUNT(M13:N13),ROUND(SUM(M13,N13),2),""),"")</f>
        <v/>
      </c>
      <c r="P13" s="270" t="str">
        <f aca="false">+IFERROR(IF(COUNT(O13),ROUND(O13/('Shareholding Pattern'!$P$58)*100,2),""),0)</f>
        <v/>
      </c>
      <c r="Q13" s="268"/>
      <c r="R13" s="268"/>
      <c r="S13" s="269" t="str">
        <f aca="false">+IFERROR(IF(COUNT(Q13:R13),ROUND(SUM(Q13:R13),0),""),"")</f>
        <v/>
      </c>
      <c r="T13" s="270" t="str">
        <f aca="false">+IFERROR(IF(COUNT(K13,S13),ROUND(SUM(S13,K13)/SUM('Shareholding Pattern'!$L$57,'Shareholding Pattern'!$T$57)*100,2),""),0)</f>
        <v/>
      </c>
      <c r="U13" s="268"/>
      <c r="V13" s="270" t="str">
        <f aca="false">+IFERROR(IF(COUNT(U13),ROUND(SUM(U13)/SUM(K13)*100,2),""),0)</f>
        <v/>
      </c>
      <c r="W13" s="268"/>
      <c r="X13" s="270" t="str">
        <f aca="false">+IFERROR(IF(COUNT(W13),ROUND(SUM(W13)/SUM(K13)*100,2),""),0)</f>
        <v/>
      </c>
      <c r="Y13" s="267"/>
      <c r="Z13" s="272"/>
      <c r="AA13" s="273"/>
      <c r="AC13" s="263" t="n">
        <f aca="false">IF(SUM(H13:I13)&gt;0,1,0)</f>
        <v>0</v>
      </c>
      <c r="AD13" s="263" t="str">
        <f aca="false">IF(COUNT(H15:$Y$15000)=0,"",SUM(AC1:AC65533))</f>
        <v/>
      </c>
    </row>
    <row r="14" customFormat="false" ht="24.75" hidden="false" customHeight="true" outlineLevel="0" collapsed="false">
      <c r="E14" s="310"/>
      <c r="F14" s="311"/>
      <c r="G14" s="311"/>
      <c r="H14" s="311"/>
      <c r="I14" s="311"/>
      <c r="J14" s="311"/>
      <c r="K14" s="311"/>
      <c r="L14" s="311"/>
      <c r="M14" s="311"/>
      <c r="N14" s="311"/>
      <c r="O14" s="311"/>
      <c r="P14" s="311"/>
      <c r="Q14" s="311"/>
      <c r="R14" s="311"/>
      <c r="S14" s="311"/>
      <c r="T14" s="311"/>
      <c r="U14" s="311"/>
      <c r="V14" s="311"/>
      <c r="W14" s="311"/>
      <c r="X14" s="311"/>
      <c r="Y14" s="311"/>
      <c r="Z14" s="311"/>
      <c r="AA14" s="312"/>
    </row>
    <row r="15" customFormat="false" ht="15.75"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14"/>
      <c r="X15" s="314"/>
      <c r="Y15" s="307"/>
    </row>
    <row r="16" customFormat="false" ht="20.1" hidden="false" customHeight="true" outlineLevel="0" collapsed="false">
      <c r="E16" s="308"/>
      <c r="F16" s="334" t="s">
        <v>564</v>
      </c>
      <c r="G16" s="334" t="s">
        <v>159</v>
      </c>
      <c r="H16" s="204" t="str">
        <f aca="false">+IFERROR(IF(COUNT(H14:H15),ROUND(SUM(H14:H15),0),""),"")</f>
        <v/>
      </c>
      <c r="I16" s="204" t="str">
        <f aca="false">+IFERROR(IF(COUNT(I14:I15),ROUND(SUM(I14:I15),0),""),"")</f>
        <v/>
      </c>
      <c r="J16" s="204" t="str">
        <f aca="false">+IFERROR(IF(COUNT(J14:J15),ROUND(SUM(J14:J15),0),""),"")</f>
        <v/>
      </c>
      <c r="K16" s="204" t="str">
        <f aca="false">+IFERROR(IF(COUNT(K14:K15),ROUND(SUM(K14:K15),0),""),"")</f>
        <v/>
      </c>
      <c r="L16" s="270" t="str">
        <f aca="false">+IFERROR(IF(COUNT(K16),ROUND(K16/'Shareholding Pattern'!$L$57*100,2),""),0)</f>
        <v/>
      </c>
      <c r="M16" s="193" t="str">
        <f aca="false">+IFERROR(IF(COUNT(M14:M15),ROUND(SUM(M14:M15),0),""),"")</f>
        <v/>
      </c>
      <c r="N16" s="193" t="str">
        <f aca="false">+IFERROR(IF(COUNT(N14:N15),ROUND(SUM(N14:N15),0),""),"")</f>
        <v/>
      </c>
      <c r="O16" s="193" t="str">
        <f aca="false">+IFERROR(IF(COUNT(O14:O15),ROUND(SUM(O14:O15),0),""),"")</f>
        <v/>
      </c>
      <c r="P16" s="270" t="str">
        <f aca="false">+IFERROR(IF(COUNT(O16),ROUND(O16/('Shareholding Pattern'!$P$58)*100,2),""),0)</f>
        <v/>
      </c>
      <c r="Q16" s="204" t="str">
        <f aca="false">+IFERROR(IF(COUNT(Q14:Q15),ROUND(SUM(Q14:Q15),0),""),"")</f>
        <v/>
      </c>
      <c r="R16" s="204" t="str">
        <f aca="false">+IFERROR(IF(COUNT(R14:R15),ROUND(SUM(R14:R15),0),""),"")</f>
        <v/>
      </c>
      <c r="S16" s="204" t="str">
        <f aca="false">+IFERROR(IF(COUNT(S14:S15),ROUND(SUM(S14:S15),0),""),"")</f>
        <v/>
      </c>
      <c r="T16" s="270" t="str">
        <f aca="false">+IFERROR(IF(COUNT(K16,S16),ROUND(SUM(S16,K16)/SUM('Shareholding Pattern'!$L$57,'Shareholding Pattern'!$T$57)*100,2),""),0)</f>
        <v/>
      </c>
      <c r="U16" s="204" t="str">
        <f aca="false">+IFERROR(IF(COUNT(U14:U15),ROUND(SUM(U14:U15),0),""),"")</f>
        <v/>
      </c>
      <c r="V16" s="270" t="str">
        <f aca="false">+IFERROR(IF(COUNT(U16),ROUND(SUM(U16)/SUM(K16)*100,2),""),0)</f>
        <v/>
      </c>
      <c r="W16" s="204" t="str">
        <f aca="false">+IFERROR(IF(COUNT(W14:W15),ROUND(SUM(W14:W15),0),""),"")</f>
        <v/>
      </c>
      <c r="X16" s="270" t="str">
        <f aca="false">+IFERROR(IF(COUNT(W16),ROUND(SUM(W16)/SUM(K16)*100,2),""),0)</f>
        <v/>
      </c>
      <c r="Y16" s="204" t="str">
        <f aca="false">+IFERROR(IF(COUNT(Y14:Y15),ROUND(SUM(Y14:Y15),0),""),"")</f>
        <v/>
      </c>
    </row>
    <row r="23" customFormat="false" ht="15" hidden="false" customHeight="false" outlineLevel="0" collapsed="false">
      <c r="I23" s="0" t="s">
        <v>42</v>
      </c>
    </row>
  </sheetData>
  <sheetProtection sheet="true" password="f884" objects="true" scenarios="true"/>
  <mergeCells count="20">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AA9:AA11"/>
    <mergeCell ref="M10:O10"/>
    <mergeCell ref="P10:P11"/>
  </mergeCells>
  <dataValidations count="6">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 allowBlank="true" operator="between" showDropDown="false" showErrorMessage="true" showInputMessage="false" sqref="AA13" type="list">
      <formula1>$AR$2:$AS$2</formula1>
      <formula2>0</formula2>
    </dataValidation>
  </dataValidations>
  <hyperlinks>
    <hyperlink ref="F16" location="'Shareholding Pattern'!F21" display="Click here to go back"/>
    <hyperlink ref="G16" location="'Shareholding Pattern'!F21"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S16"/>
  <sheetViews>
    <sheetView showFormulas="false" showGridLines="false" showRowColHeaders="true" showZeros="true" rightToLeft="false" tabSelected="false" showOutlineSymbols="true" defaultGridColor="true" view="normal" topLeftCell="A6" colorId="64" zoomScale="85" zoomScaleNormal="85" zoomScalePageLayoutView="100" workbookViewId="0">
      <selection pane="topLeft" activeCell="F16" activeCellId="0" sqref="F16"/>
    </sheetView>
  </sheetViews>
  <sheetFormatPr defaultColWidth="1.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4"/>
    <col collapsed="false" customWidth="true" hidden="true" outlineLevel="0" max="23" min="23" style="0" width="15.4"/>
    <col collapsed="false" customWidth="true" hidden="true" outlineLevel="0" max="24" min="24" style="0" width="7.55"/>
    <col collapsed="false" customWidth="true" hidden="false" outlineLevel="0" max="25" min="25" style="0" width="15.4"/>
    <col collapsed="false" customWidth="true" hidden="false" outlineLevel="0" max="26" min="26" style="0" width="17.54"/>
    <col collapsed="false" customWidth="true" hidden="false" outlineLevel="0" max="27" min="27" style="0" width="17.12"/>
    <col collapsed="false" customWidth="true" hidden="false" outlineLevel="0" max="28" min="28" style="0" width="3.28"/>
    <col collapsed="false" customWidth="false" hidden="true" outlineLevel="0" max="257" min="29" style="0" width="1.41"/>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134</v>
      </c>
      <c r="X2" s="0" t="s">
        <v>135</v>
      </c>
      <c r="Y2" s="0" t="s">
        <v>136</v>
      </c>
      <c r="Z2" s="0" t="s">
        <v>351</v>
      </c>
      <c r="AA2" s="0" t="s">
        <v>354</v>
      </c>
      <c r="AR2" s="0" t="s">
        <v>544</v>
      </c>
      <c r="AS2" s="0" t="s">
        <v>545</v>
      </c>
    </row>
    <row r="3" customFormat="false" ht="15" hidden="true" customHeight="false" outlineLevel="0" collapsed="false"/>
    <row r="4" customFormat="false" ht="15" hidden="true" customHeight="false" outlineLevel="0" collapsed="false"/>
    <row r="5" customFormat="false" ht="15" hidden="true" customHeight="false" outlineLevel="0" collapsed="false"/>
    <row r="7" customFormat="false" ht="15" hidden="false" customHeight="true" outlineLevel="0" collapsed="false">
      <c r="AR7" s="0" t="s">
        <v>568</v>
      </c>
    </row>
    <row r="8" customFormat="false" ht="15" hidden="false" customHeight="true" outlineLevel="0" collapsed="false">
      <c r="AR8" s="0" t="s">
        <v>570</v>
      </c>
    </row>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153</v>
      </c>
      <c r="X9" s="70"/>
      <c r="Y9" s="70" t="s">
        <v>154</v>
      </c>
      <c r="Z9" s="70" t="s">
        <v>351</v>
      </c>
      <c r="AA9" s="70" t="s">
        <v>354</v>
      </c>
      <c r="AR9" s="0" t="s">
        <v>571</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Y10" s="70"/>
      <c r="Z10" s="70"/>
      <c r="AA10" s="70"/>
      <c r="AR10" s="0" t="s">
        <v>572</v>
      </c>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t="s">
        <v>160</v>
      </c>
      <c r="X11" s="70" t="s">
        <v>161</v>
      </c>
      <c r="Y11" s="70"/>
      <c r="Z11" s="70"/>
      <c r="AA11" s="70"/>
      <c r="AR11" s="0" t="s">
        <v>587</v>
      </c>
    </row>
    <row r="12" customFormat="false" ht="21.75" hidden="false" customHeight="true" outlineLevel="0" collapsed="false">
      <c r="E12" s="259" t="s">
        <v>588</v>
      </c>
      <c r="F12" s="332" t="s">
        <v>437</v>
      </c>
      <c r="G12" s="261"/>
      <c r="H12" s="261"/>
      <c r="I12" s="261"/>
      <c r="J12" s="261"/>
      <c r="K12" s="261"/>
      <c r="L12" s="261"/>
      <c r="M12" s="261"/>
      <c r="N12" s="261"/>
      <c r="O12" s="261"/>
      <c r="P12" s="261"/>
      <c r="Q12" s="261"/>
      <c r="R12" s="261"/>
      <c r="S12" s="261"/>
      <c r="T12" s="261"/>
      <c r="U12" s="261"/>
      <c r="V12" s="261"/>
      <c r="W12" s="261"/>
      <c r="X12" s="261"/>
      <c r="Y12" s="261"/>
      <c r="Z12" s="261"/>
      <c r="AA12" s="262"/>
      <c r="AR12" s="0" t="s">
        <v>574</v>
      </c>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Pattern'!$L$57*100,2),""),0)</f>
        <v/>
      </c>
      <c r="M13" s="271" t="str">
        <f aca="false">IF(H13="","",H13)</f>
        <v/>
      </c>
      <c r="N13" s="271"/>
      <c r="O13" s="270" t="str">
        <f aca="false">+IFERROR(IF(COUNT(M13:N13),ROUND(SUM(M13,N13),2),""),"")</f>
        <v/>
      </c>
      <c r="P13" s="270" t="str">
        <f aca="false">+IFERROR(IF(COUNT(O13),ROUND(O13/('Shareholding Pattern'!$P$58)*100,2),""),0)</f>
        <v/>
      </c>
      <c r="Q13" s="268"/>
      <c r="R13" s="268"/>
      <c r="S13" s="269" t="str">
        <f aca="false">+IFERROR(IF(COUNT(Q13:R13),ROUND(SUM(Q13:R13),0),""),"")</f>
        <v/>
      </c>
      <c r="T13" s="270" t="str">
        <f aca="false">+IFERROR(IF(COUNT(K13,S13),ROUND(SUM(S13,K13)/SUM('Shareholding Pattern'!$L$57,'Shareholding Pattern'!$T$57)*100,2),""),0)</f>
        <v/>
      </c>
      <c r="U13" s="268"/>
      <c r="V13" s="270" t="str">
        <f aca="false">+IFERROR(IF(COUNT(U13),ROUND(SUM(U13)/SUM(K13)*100,2),""),0)</f>
        <v/>
      </c>
      <c r="W13" s="268"/>
      <c r="X13" s="270" t="str">
        <f aca="false">+IFERROR(IF(COUNT(W13),ROUND(SUM(W13)/SUM(K13)*100,2),""),0)</f>
        <v/>
      </c>
      <c r="Y13" s="267"/>
      <c r="Z13" s="272"/>
      <c r="AA13" s="273"/>
      <c r="AC13" s="263" t="n">
        <f aca="false">IF(SUM(H13:Y13)&gt;0,1,0)</f>
        <v>0</v>
      </c>
      <c r="AD13" s="263" t="str">
        <f aca="false">IF(COUNT(H15:$Y$15000)=0,"",SUM(AC1:AC65533))</f>
        <v/>
      </c>
      <c r="AR13" s="263" t="s">
        <v>575</v>
      </c>
    </row>
    <row r="14" customFormat="false" ht="24.75" hidden="false" customHeight="true" outlineLevel="0" collapsed="false">
      <c r="E14" s="310"/>
      <c r="F14" s="311"/>
      <c r="G14" s="311"/>
      <c r="H14" s="311"/>
      <c r="I14" s="311"/>
      <c r="J14" s="311"/>
      <c r="K14" s="311"/>
      <c r="L14" s="311"/>
      <c r="M14" s="311"/>
      <c r="N14" s="311"/>
      <c r="O14" s="311"/>
      <c r="P14" s="311"/>
      <c r="Q14" s="311"/>
      <c r="R14" s="311"/>
      <c r="S14" s="311"/>
      <c r="T14" s="311"/>
      <c r="U14" s="311"/>
      <c r="V14" s="311"/>
      <c r="W14" s="311"/>
      <c r="X14" s="311"/>
      <c r="Y14" s="311"/>
      <c r="Z14" s="311"/>
      <c r="AA14" s="312"/>
      <c r="AR14" s="0" t="s">
        <v>576</v>
      </c>
    </row>
    <row r="15" customFormat="false" ht="15.75" hidden="true" customHeight="true" outlineLevel="0" collapsed="false">
      <c r="E15" s="313"/>
      <c r="F15" s="314"/>
      <c r="G15" s="314"/>
      <c r="H15" s="311"/>
      <c r="I15" s="314"/>
      <c r="J15" s="314"/>
      <c r="K15" s="314"/>
      <c r="L15" s="314"/>
      <c r="M15" s="314"/>
      <c r="N15" s="314"/>
      <c r="O15" s="314"/>
      <c r="P15" s="314"/>
      <c r="Q15" s="314"/>
      <c r="R15" s="314"/>
      <c r="S15" s="314"/>
      <c r="T15" s="314"/>
      <c r="U15" s="314"/>
      <c r="V15" s="314"/>
      <c r="W15" s="314"/>
      <c r="X15" s="314"/>
      <c r="Y15" s="307"/>
    </row>
    <row r="16" customFormat="false" ht="20.1" hidden="false" customHeight="true" outlineLevel="0" collapsed="false">
      <c r="E16" s="327"/>
      <c r="F16" s="284" t="s">
        <v>564</v>
      </c>
      <c r="G16" s="284" t="s">
        <v>159</v>
      </c>
      <c r="H16" s="205" t="str">
        <f aca="false">+IFERROR(IF(COUNT(H14:H15),ROUND(SUM(H14:H15),0),""),"")</f>
        <v/>
      </c>
      <c r="I16" s="205" t="str">
        <f aca="false">+IFERROR(IF(COUNT(I14:I15),ROUND(SUM(I14:I15),0),""),"")</f>
        <v/>
      </c>
      <c r="J16" s="205" t="str">
        <f aca="false">+IFERROR(IF(COUNT(J14:J15),ROUND(SUM(J14:J15),0),""),"")</f>
        <v/>
      </c>
      <c r="K16" s="205" t="str">
        <f aca="false">+IFERROR(IF(COUNT(K14:K15),ROUND(SUM(K14:K15),0),""),"")</f>
        <v/>
      </c>
      <c r="L16" s="270" t="str">
        <f aca="false">+IFERROR(IF(COUNT(K16),ROUND(K16/'Shareholding Pattern'!$L$57*100,2),""),0)</f>
        <v/>
      </c>
      <c r="M16" s="206" t="str">
        <f aca="false">+IFERROR(IF(COUNT(M14:M15),ROUND(SUM(M14:M15),0),""),"")</f>
        <v/>
      </c>
      <c r="N16" s="206" t="str">
        <f aca="false">+IFERROR(IF(COUNT(N14:N15),ROUND(SUM(N14:N15),0),""),"")</f>
        <v/>
      </c>
      <c r="O16" s="206" t="str">
        <f aca="false">+IFERROR(IF(COUNT(O14:O15),ROUND(SUM(O14:O15),0),""),"")</f>
        <v/>
      </c>
      <c r="P16" s="270" t="str">
        <f aca="false">+IFERROR(IF(COUNT(O16),ROUND(O16/('Shareholding Pattern'!$P$58)*100,2),""),0)</f>
        <v/>
      </c>
      <c r="Q16" s="205" t="str">
        <f aca="false">+IFERROR(IF(COUNT(Q14:Q15),ROUND(SUM(Q14:Q15),0),""),"")</f>
        <v/>
      </c>
      <c r="R16" s="205" t="str">
        <f aca="false">+IFERROR(IF(COUNT(R14:R15),ROUND(SUM(R14:R15),0),""),"")</f>
        <v/>
      </c>
      <c r="S16" s="205" t="str">
        <f aca="false">+IFERROR(IF(COUNT(S14:S15),ROUND(SUM(S14:S15),0),""),"")</f>
        <v/>
      </c>
      <c r="T16" s="270" t="str">
        <f aca="false">+IFERROR(IF(COUNT(K16,S16),ROUND(SUM(S16,K16)/SUM('Shareholding Pattern'!$L$57,'Shareholding Pattern'!$T$57)*100,2),""),0)</f>
        <v/>
      </c>
      <c r="U16" s="205" t="str">
        <f aca="false">+IFERROR(IF(COUNT(U14:U15),ROUND(SUM(U14:U15),0),""),"")</f>
        <v/>
      </c>
      <c r="V16" s="270" t="str">
        <f aca="false">+IFERROR(IF(COUNT(U16),ROUND(SUM(U16)/SUM(K16)*100,2),""),0)</f>
        <v/>
      </c>
      <c r="W16" s="205" t="str">
        <f aca="false">+IFERROR(IF(COUNT(W14:W15),ROUND(SUM(W14:W15),0),""),"")</f>
        <v/>
      </c>
      <c r="X16" s="270" t="str">
        <f aca="false">+IFERROR(IF(COUNT(W16),ROUND(SUM(W16)/SUM(K16)*100,2),""),0)</f>
        <v/>
      </c>
      <c r="Y16" s="205" t="str">
        <f aca="false">+IFERROR(IF(COUNT(Y14:Y15),ROUND(SUM(Y14:Y15),0),""),"")</f>
        <v/>
      </c>
    </row>
  </sheetData>
  <sheetProtection sheet="true" password="f884" objects="true" scenarios="true"/>
  <mergeCells count="20">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AA9:AA11"/>
    <mergeCell ref="M10:O10"/>
    <mergeCell ref="P10:P11"/>
  </mergeCells>
  <dataValidations count="6">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Y13" type="whole">
      <formula1>K13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H13</formula1>
      <formula2>0</formula2>
    </dataValidation>
    <dataValidation allowBlank="true" operator="between" showDropDown="false" showErrorMessage="true" showInputMessage="false" sqref="AA13" type="list">
      <formula1>$AR$2:$AS$2</formula1>
      <formula2>0</formula2>
    </dataValidation>
  </dataValidations>
  <hyperlinks>
    <hyperlink ref="F16" location="'Shareholding Pattern'!F22" display="Click here to go back"/>
    <hyperlink ref="G16" location="'Shareholding Pattern'!F22"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S16"/>
  <sheetViews>
    <sheetView showFormulas="false" showGridLines="false" showRowColHeaders="true" showZeros="true" rightToLeft="false" tabSelected="false" showOutlineSymbols="true" defaultGridColor="true" view="normal" topLeftCell="A6" colorId="64" zoomScale="85" zoomScaleNormal="85" zoomScalePageLayoutView="100" workbookViewId="0">
      <selection pane="topLeft" activeCell="F16" activeCellId="0" sqref="F16"/>
    </sheetView>
  </sheetViews>
  <sheetFormatPr defaultColWidth="2.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55"/>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69"/>
    <col collapsed="false" customWidth="true" hidden="true" outlineLevel="0" max="23" min="23" style="0" width="15.4"/>
    <col collapsed="false" customWidth="true" hidden="true" outlineLevel="0" max="24" min="24" style="0" width="8.55"/>
    <col collapsed="false" customWidth="true" hidden="false" outlineLevel="0" max="25" min="25" style="0" width="15.4"/>
    <col collapsed="false" customWidth="true" hidden="false" outlineLevel="0" max="26" min="26" style="0" width="16.54"/>
    <col collapsed="false" customWidth="true" hidden="false" outlineLevel="0" max="27" min="27" style="0" width="17.12"/>
    <col collapsed="false" customWidth="true" hidden="false" outlineLevel="0" max="28" min="28" style="0" width="4.7"/>
    <col collapsed="false" customWidth="false" hidden="true" outlineLevel="0" max="257" min="29" style="0" width="2.41"/>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134</v>
      </c>
      <c r="X2" s="0" t="s">
        <v>135</v>
      </c>
      <c r="Y2" s="0" t="s">
        <v>136</v>
      </c>
      <c r="Z2" s="0" t="s">
        <v>351</v>
      </c>
      <c r="AA2" s="0" t="s">
        <v>354</v>
      </c>
      <c r="AR2" s="0" t="s">
        <v>544</v>
      </c>
      <c r="AS2" s="0" t="s">
        <v>545</v>
      </c>
    </row>
    <row r="3" customFormat="false" ht="15" hidden="true" customHeight="false" outlineLevel="0" collapsed="false"/>
    <row r="4" customFormat="false" ht="15" hidden="true" customHeight="false" outlineLevel="0" collapsed="false"/>
    <row r="5" customFormat="false" ht="15" hidden="true" customHeight="false" outlineLevel="0" collapsed="false"/>
    <row r="7" customFormat="false" ht="15" hidden="false" customHeight="true" outlineLevel="0" collapsed="false">
      <c r="AR7" s="0" t="s">
        <v>568</v>
      </c>
    </row>
    <row r="8" customFormat="false" ht="15" hidden="false" customHeight="true" outlineLevel="0" collapsed="false">
      <c r="AR8" s="0" t="s">
        <v>570</v>
      </c>
    </row>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153</v>
      </c>
      <c r="X9" s="70"/>
      <c r="Y9" s="70" t="s">
        <v>154</v>
      </c>
      <c r="Z9" s="70" t="s">
        <v>351</v>
      </c>
      <c r="AA9" s="70" t="s">
        <v>354</v>
      </c>
      <c r="AR9" s="0" t="s">
        <v>571</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Y10" s="70"/>
      <c r="Z10" s="70"/>
      <c r="AA10" s="70"/>
      <c r="AR10" s="0" t="s">
        <v>572</v>
      </c>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t="s">
        <v>160</v>
      </c>
      <c r="X11" s="70" t="s">
        <v>161</v>
      </c>
      <c r="Y11" s="70"/>
      <c r="Z11" s="70"/>
      <c r="AA11" s="70"/>
      <c r="AR11" s="0" t="s">
        <v>587</v>
      </c>
    </row>
    <row r="12" customFormat="false" ht="21.75" hidden="false" customHeight="true" outlineLevel="0" collapsed="false">
      <c r="E12" s="259" t="s">
        <v>589</v>
      </c>
      <c r="F12" s="332" t="s">
        <v>446</v>
      </c>
      <c r="G12" s="261"/>
      <c r="H12" s="261"/>
      <c r="I12" s="261"/>
      <c r="J12" s="261"/>
      <c r="K12" s="261"/>
      <c r="L12" s="261"/>
      <c r="M12" s="261"/>
      <c r="N12" s="261"/>
      <c r="O12" s="261"/>
      <c r="P12" s="261"/>
      <c r="Q12" s="261"/>
      <c r="R12" s="261"/>
      <c r="S12" s="261"/>
      <c r="T12" s="261"/>
      <c r="U12" s="261"/>
      <c r="V12" s="261"/>
      <c r="W12" s="261"/>
      <c r="X12" s="261"/>
      <c r="Y12" s="261"/>
      <c r="Z12" s="261"/>
      <c r="AA12" s="262"/>
      <c r="AR12" s="0" t="s">
        <v>574</v>
      </c>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Pattern'!$L$57*100,2),""),0)</f>
        <v/>
      </c>
      <c r="M13" s="271" t="str">
        <f aca="false">IF(H13="","",H13)</f>
        <v/>
      </c>
      <c r="N13" s="271"/>
      <c r="O13" s="270" t="str">
        <f aca="false">+IFERROR(IF(COUNT(M13:N13),ROUND(SUM(M13,N13),2),""),"")</f>
        <v/>
      </c>
      <c r="P13" s="270" t="str">
        <f aca="false">+IFERROR(IF(COUNT(O13),ROUND(O13/('Shareholding Pattern'!$P$58)*100,2),""),0)</f>
        <v/>
      </c>
      <c r="Q13" s="268"/>
      <c r="R13" s="268"/>
      <c r="S13" s="269" t="str">
        <f aca="false">+IFERROR(IF(COUNT(Q13:R13),ROUND(SUM(Q13:R13),0),""),"")</f>
        <v/>
      </c>
      <c r="T13" s="270" t="str">
        <f aca="false">+IFERROR(IF(COUNT(K13,S13),ROUND(SUM(S13,K13)/SUM('Shareholding Pattern'!$L$57,'Shareholding Pattern'!$T$57)*100,2),""),0)</f>
        <v/>
      </c>
      <c r="U13" s="268"/>
      <c r="V13" s="270" t="str">
        <f aca="false">+IFERROR(IF(COUNT(U13),ROUND(SUM(U13)/SUM(K13)*100,2),""),0)</f>
        <v/>
      </c>
      <c r="W13" s="268"/>
      <c r="X13" s="270" t="str">
        <f aca="false">+IFERROR(IF(COUNT(W13),ROUND(SUM(W13)/SUM(K13)*100,2),""),0)</f>
        <v/>
      </c>
      <c r="Y13" s="267"/>
      <c r="Z13" s="272"/>
      <c r="AA13" s="273"/>
      <c r="AC13" s="263" t="n">
        <f aca="false">IF(SUM(H13:Y13)&gt;0,1,0)</f>
        <v>0</v>
      </c>
      <c r="AD13" s="263" t="str">
        <f aca="false">IF(COUNT(H15:$Y$15000)=0,"",SUM(AC1:AC65533))</f>
        <v/>
      </c>
      <c r="AR13" s="263" t="s">
        <v>575</v>
      </c>
    </row>
    <row r="14" customFormat="false" ht="24.95" hidden="false" customHeight="true" outlineLevel="0" collapsed="false">
      <c r="E14" s="310"/>
      <c r="F14" s="311"/>
      <c r="G14" s="311"/>
      <c r="H14" s="311"/>
      <c r="I14" s="311"/>
      <c r="J14" s="311"/>
      <c r="K14" s="311"/>
      <c r="L14" s="311"/>
      <c r="M14" s="311"/>
      <c r="N14" s="311"/>
      <c r="O14" s="311"/>
      <c r="P14" s="311"/>
      <c r="Q14" s="311"/>
      <c r="R14" s="311"/>
      <c r="S14" s="311"/>
      <c r="T14" s="311"/>
      <c r="U14" s="311"/>
      <c r="V14" s="311"/>
      <c r="W14" s="311"/>
      <c r="X14" s="311"/>
      <c r="Y14" s="311"/>
      <c r="Z14" s="311"/>
      <c r="AA14" s="312"/>
      <c r="AR14" s="0" t="s">
        <v>576</v>
      </c>
    </row>
    <row r="15" customFormat="false" ht="24.95"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14"/>
      <c r="X15" s="314"/>
      <c r="Y15" s="307"/>
    </row>
    <row r="16" customFormat="false" ht="20.1" hidden="false" customHeight="true" outlineLevel="0" collapsed="false">
      <c r="E16" s="327"/>
      <c r="F16" s="330" t="s">
        <v>590</v>
      </c>
      <c r="G16" s="330" t="s">
        <v>159</v>
      </c>
      <c r="H16" s="205" t="str">
        <f aca="false">+IFERROR(IF(COUNT(H14:H15),ROUND(SUM(H14:H15),0),""),"")</f>
        <v/>
      </c>
      <c r="I16" s="205" t="str">
        <f aca="false">+IFERROR(IF(COUNT(I14:I15),ROUND(SUM(I14:I15),0),""),"")</f>
        <v/>
      </c>
      <c r="J16" s="205" t="str">
        <f aca="false">+IFERROR(IF(COUNT(J14:J15),ROUND(SUM(J14:J15),0),""),"")</f>
        <v/>
      </c>
      <c r="K16" s="205" t="str">
        <f aca="false">+IFERROR(IF(COUNT(K14:K15),ROUND(SUM(K14:K15),0),""),"")</f>
        <v/>
      </c>
      <c r="L16" s="270" t="str">
        <f aca="false">+IFERROR(IF(COUNT(K16),ROUND(K16/'Shareholding Pattern'!$L$57*100,2),""),0)</f>
        <v/>
      </c>
      <c r="M16" s="206" t="str">
        <f aca="false">+IFERROR(IF(COUNT(M14:M15),ROUND(SUM(M14:M15),0),""),"")</f>
        <v/>
      </c>
      <c r="N16" s="206" t="str">
        <f aca="false">+IFERROR(IF(COUNT(N14:N15),ROUND(SUM(N14:N15),0),""),"")</f>
        <v/>
      </c>
      <c r="O16" s="206" t="str">
        <f aca="false">+IFERROR(IF(COUNT(O14:O15),ROUND(SUM(O14:O15),0),""),"")</f>
        <v/>
      </c>
      <c r="P16" s="270" t="str">
        <f aca="false">+IFERROR(IF(COUNT(O16),ROUND(O16/('Shareholding Pattern'!$P$58)*100,2),""),0)</f>
        <v/>
      </c>
      <c r="Q16" s="205" t="str">
        <f aca="false">+IFERROR(IF(COUNT(Q14:Q15),ROUND(SUM(Q14:Q15),0),""),"")</f>
        <v/>
      </c>
      <c r="R16" s="205" t="str">
        <f aca="false">+IFERROR(IF(COUNT(R14:R15),ROUND(SUM(R14:R15),0),""),"")</f>
        <v/>
      </c>
      <c r="S16" s="205" t="str">
        <f aca="false">+IFERROR(IF(COUNT(S14:S15),ROUND(SUM(S14:S15),0),""),"")</f>
        <v/>
      </c>
      <c r="T16" s="270" t="str">
        <f aca="false">+IFERROR(IF(COUNT(K16,S16),ROUND(SUM(S16,K16)/SUM('Shareholding Pattern'!$L$57,'Shareholding Pattern'!$T$57)*100,2),""),0)</f>
        <v/>
      </c>
      <c r="U16" s="205" t="str">
        <f aca="false">+IFERROR(IF(COUNT(U14:U15),ROUND(SUM(U14:U15),0),""),"")</f>
        <v/>
      </c>
      <c r="V16" s="270" t="str">
        <f aca="false">+IFERROR(IF(COUNT(U16),ROUND(SUM(U16)/SUM(K16)*100,2),""),0)</f>
        <v/>
      </c>
      <c r="W16" s="205" t="str">
        <f aca="false">+IFERROR(IF(COUNT(W14:W15),ROUND(SUM(W14:W15),0),""),"")</f>
        <v/>
      </c>
      <c r="X16" s="270" t="str">
        <f aca="false">+IFERROR(IF(COUNT(W16),ROUND(SUM(W16)/SUM(K16)*100,2),""),0)</f>
        <v/>
      </c>
      <c r="Y16" s="205" t="str">
        <f aca="false">+IFERROR(IF(COUNT(Y14:Y15),ROUND(SUM(Y14:Y15),0),""),"")</f>
        <v/>
      </c>
    </row>
  </sheetData>
  <sheetProtection sheet="true" password="f884" objects="true" scenarios="true"/>
  <mergeCells count="20">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AA9:AA11"/>
    <mergeCell ref="M10:O10"/>
    <mergeCell ref="P10:P11"/>
  </mergeCells>
  <dataValidations count="6">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 allowBlank="true" operator="between" showDropDown="false" showErrorMessage="true" showInputMessage="false" sqref="AA13" type="list">
      <formula1>$AR$2:$AS$2</formula1>
      <formula2>0</formula2>
    </dataValidation>
  </dataValidations>
  <hyperlinks>
    <hyperlink ref="F16" location="'Shareholding Pattern'!F23" display="Click here to go back "/>
    <hyperlink ref="G16" location="'Shareholding Pattern'!F23"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D1:BA16"/>
  <sheetViews>
    <sheetView showFormulas="false" showGridLines="false" showRowColHeaders="true" showZeros="true" rightToLeft="false" tabSelected="false" showOutlineSymbols="true" defaultGridColor="true" view="normal" topLeftCell="C7" colorId="64" zoomScale="70" zoomScaleNormal="70" zoomScalePageLayoutView="100" workbookViewId="0">
      <selection pane="topLeft" activeCell="G16" activeCellId="0" sqref="G16"/>
    </sheetView>
  </sheetViews>
  <sheetFormatPr defaultColWidth="3.9921875" defaultRowHeight="15" zeroHeight="false" outlineLevelRow="0" outlineLevelCol="0"/>
  <cols>
    <col collapsed="false" customWidth="true" hidden="true" outlineLevel="0" max="2" min="1" style="0" width="2.7"/>
    <col collapsed="false" customWidth="true" hidden="false" outlineLevel="0" max="3" min="3" style="0" width="2.7"/>
    <col collapsed="false" customWidth="true" hidden="false" outlineLevel="0" max="4" min="4" style="0" width="9.69"/>
    <col collapsed="false" customWidth="true" hidden="false" outlineLevel="0" max="5" min="5" style="0" width="33.24"/>
    <col collapsed="false" customWidth="true" hidden="true" outlineLevel="0" max="6" min="6" style="0" width="35.66"/>
    <col collapsed="false" customWidth="true" hidden="false" outlineLevel="0" max="7" min="7" style="0" width="37.24"/>
    <col collapsed="false" customWidth="true" hidden="false" outlineLevel="0" max="8" min="8" style="0" width="13.69"/>
    <col collapsed="false" customWidth="true" hidden="false" outlineLevel="0" max="10" min="9" style="0" width="14.54"/>
    <col collapsed="false" customWidth="true" hidden="true" outlineLevel="0" max="11" min="11" style="0" width="14.54"/>
    <col collapsed="false" customWidth="true" hidden="true" outlineLevel="0" max="12" min="12" style="0" width="15.54"/>
    <col collapsed="false" customWidth="true" hidden="false" outlineLevel="0" max="13" min="13" style="0" width="13.55"/>
    <col collapsed="false" customWidth="true" hidden="false" outlineLevel="0" max="14" min="14" style="0" width="15.4"/>
    <col collapsed="false" customWidth="true" hidden="false" outlineLevel="0" max="15" min="15" style="0" width="15.97"/>
    <col collapsed="false" customWidth="true" hidden="true" outlineLevel="0" max="16" min="16" style="0" width="15.27"/>
    <col collapsed="false" customWidth="true" hidden="false" outlineLevel="0" max="17" min="17" style="0" width="14.54"/>
    <col collapsed="false" customWidth="true" hidden="false" outlineLevel="0" max="18" min="18" style="0" width="12.55"/>
    <col collapsed="false" customWidth="true" hidden="true" outlineLevel="0" max="20" min="19" style="0" width="14.54"/>
    <col collapsed="false" customWidth="true" hidden="true" outlineLevel="0" max="21" min="21" style="0" width="17.97"/>
    <col collapsed="false" customWidth="true" hidden="false" outlineLevel="0" max="22" min="22" style="0" width="15.4"/>
    <col collapsed="false" customWidth="true" hidden="true" outlineLevel="0" max="23" min="23" style="0" width="12.55"/>
    <col collapsed="false" customWidth="true" hidden="true" outlineLevel="0" max="24" min="24" style="0" width="8.55"/>
    <col collapsed="false" customWidth="true" hidden="true" outlineLevel="0" max="25" min="25" style="0" width="12.55"/>
    <col collapsed="false" customWidth="true" hidden="true" outlineLevel="0" max="26" min="26" style="0" width="8.4"/>
    <col collapsed="false" customWidth="true" hidden="false" outlineLevel="0" max="27" min="27" style="0" width="15.83"/>
    <col collapsed="false" customWidth="true" hidden="false" outlineLevel="0" max="28" min="28" style="0" width="16.54"/>
    <col collapsed="false" customWidth="true" hidden="false" outlineLevel="0" max="29" min="29" style="315" width="17.12"/>
    <col collapsed="false" customWidth="true" hidden="false" outlineLevel="0" max="30" min="30" style="315" width="3.84"/>
    <col collapsed="false" customWidth="false" hidden="true" outlineLevel="0" max="257" min="31" style="0" width="3.98"/>
  </cols>
  <sheetData>
    <row r="1" customFormat="false" ht="15" hidden="true" customHeight="false" outlineLevel="0" collapsed="false">
      <c r="I1" s="0" t="n">
        <v>0</v>
      </c>
      <c r="AC1" s="0"/>
      <c r="AD1" s="0"/>
    </row>
    <row r="2" customFormat="false" ht="15" hidden="true" customHeight="false" outlineLevel="0" collapsed="false">
      <c r="E2" s="0" t="s">
        <v>361</v>
      </c>
      <c r="F2" s="0" t="s">
        <v>364</v>
      </c>
      <c r="G2" s="0" t="s">
        <v>344</v>
      </c>
      <c r="H2" s="0" t="s">
        <v>346</v>
      </c>
      <c r="I2" s="0" t="s">
        <v>119</v>
      </c>
      <c r="J2" s="0" t="s">
        <v>120</v>
      </c>
      <c r="K2" s="0" t="s">
        <v>121</v>
      </c>
      <c r="L2" s="0" t="s">
        <v>122</v>
      </c>
      <c r="M2" s="0" t="s">
        <v>123</v>
      </c>
      <c r="N2" s="0" t="s">
        <v>124</v>
      </c>
      <c r="O2" s="0" t="s">
        <v>125</v>
      </c>
      <c r="P2" s="0" t="s">
        <v>126</v>
      </c>
      <c r="Q2" s="0" t="s">
        <v>127</v>
      </c>
      <c r="R2" s="0" t="s">
        <v>128</v>
      </c>
      <c r="S2" s="0" t="s">
        <v>129</v>
      </c>
      <c r="T2" s="0" t="s">
        <v>130</v>
      </c>
      <c r="U2" s="0" t="s">
        <v>324</v>
      </c>
      <c r="V2" s="0" t="s">
        <v>131</v>
      </c>
      <c r="W2" s="0" t="s">
        <v>132</v>
      </c>
      <c r="X2" s="0" t="s">
        <v>133</v>
      </c>
      <c r="Y2" s="0" t="s">
        <v>134</v>
      </c>
      <c r="Z2" s="0" t="s">
        <v>135</v>
      </c>
      <c r="AA2" s="0" t="s">
        <v>136</v>
      </c>
      <c r="AB2" s="0" t="s">
        <v>351</v>
      </c>
      <c r="AC2" s="0" t="s">
        <v>354</v>
      </c>
      <c r="AD2" s="0"/>
      <c r="AR2" s="0" t="s">
        <v>544</v>
      </c>
      <c r="AS2" s="0" t="s">
        <v>545</v>
      </c>
    </row>
    <row r="3" customFormat="false" ht="15" hidden="true" customHeight="false" outlineLevel="0" collapsed="false">
      <c r="AC3" s="0"/>
      <c r="AD3" s="0"/>
      <c r="AR3" s="0" t="s">
        <v>578</v>
      </c>
      <c r="AS3" s="0" t="s">
        <v>591</v>
      </c>
      <c r="AT3" s="0" t="s">
        <v>592</v>
      </c>
      <c r="AU3" s="0" t="s">
        <v>593</v>
      </c>
      <c r="AV3" s="0" t="s">
        <v>581</v>
      </c>
      <c r="AW3" s="0" t="s">
        <v>594</v>
      </c>
      <c r="AX3" s="0" t="s">
        <v>576</v>
      </c>
      <c r="AY3" s="0" t="s">
        <v>570</v>
      </c>
      <c r="AZ3" s="0" t="s">
        <v>595</v>
      </c>
      <c r="BA3" s="0" t="s">
        <v>596</v>
      </c>
    </row>
    <row r="4" customFormat="false" ht="15" hidden="true" customHeight="false" outlineLevel="0" collapsed="false">
      <c r="AC4" s="0"/>
      <c r="AD4" s="0"/>
    </row>
    <row r="5" customFormat="false" ht="15" hidden="true" customHeight="false" outlineLevel="0" collapsed="false">
      <c r="AC5" s="0"/>
      <c r="AD5" s="0"/>
    </row>
    <row r="6" customFormat="false" ht="15" hidden="true" customHeight="false" outlineLevel="0" collapsed="false">
      <c r="AC6" s="0"/>
      <c r="AD6" s="0"/>
    </row>
    <row r="7" customFormat="false" ht="18" hidden="false" customHeight="true" outlineLevel="0" collapsed="false">
      <c r="AC7" s="0"/>
      <c r="AD7" s="0"/>
      <c r="AR7" s="335"/>
    </row>
    <row r="8" customFormat="false" ht="15" hidden="false" customHeight="true" outlineLevel="0" collapsed="false">
      <c r="AC8" s="0"/>
      <c r="AD8" s="0"/>
      <c r="AR8" s="335"/>
    </row>
    <row r="9" customFormat="false" ht="29.25" hidden="false" customHeight="true" outlineLevel="0" collapsed="false">
      <c r="D9" s="70" t="s">
        <v>546</v>
      </c>
      <c r="E9" s="70" t="s">
        <v>582</v>
      </c>
      <c r="F9" s="70"/>
      <c r="G9" s="70" t="s">
        <v>547</v>
      </c>
      <c r="H9" s="70" t="s">
        <v>548</v>
      </c>
      <c r="I9" s="70" t="s">
        <v>583</v>
      </c>
      <c r="J9" s="70" t="s">
        <v>142</v>
      </c>
      <c r="K9" s="70" t="s">
        <v>143</v>
      </c>
      <c r="L9" s="70" t="s">
        <v>144</v>
      </c>
      <c r="M9" s="70" t="s">
        <v>145</v>
      </c>
      <c r="N9" s="70" t="s">
        <v>146</v>
      </c>
      <c r="O9" s="70" t="s">
        <v>400</v>
      </c>
      <c r="P9" s="70"/>
      <c r="Q9" s="70"/>
      <c r="R9" s="70"/>
      <c r="S9" s="70" t="s">
        <v>148</v>
      </c>
      <c r="T9" s="70" t="s">
        <v>149</v>
      </c>
      <c r="U9" s="70" t="s">
        <v>150</v>
      </c>
      <c r="V9" s="70" t="s">
        <v>566</v>
      </c>
      <c r="W9" s="70" t="s">
        <v>152</v>
      </c>
      <c r="X9" s="70"/>
      <c r="Y9" s="70" t="s">
        <v>153</v>
      </c>
      <c r="Z9" s="70"/>
      <c r="AA9" s="70" t="s">
        <v>154</v>
      </c>
      <c r="AB9" s="70" t="s">
        <v>351</v>
      </c>
      <c r="AC9" s="70" t="s">
        <v>354</v>
      </c>
      <c r="AD9" s="0"/>
      <c r="AS9" s="335"/>
      <c r="AV9" s="0" t="s">
        <v>582</v>
      </c>
    </row>
    <row r="10" customFormat="false" ht="31.5" hidden="false" customHeight="true" outlineLevel="0" collapsed="false">
      <c r="D10" s="70"/>
      <c r="E10" s="70"/>
      <c r="F10" s="70"/>
      <c r="G10" s="70"/>
      <c r="H10" s="70"/>
      <c r="I10" s="70"/>
      <c r="J10" s="70"/>
      <c r="K10" s="70"/>
      <c r="L10" s="70"/>
      <c r="M10" s="70"/>
      <c r="N10" s="70"/>
      <c r="O10" s="70" t="s">
        <v>401</v>
      </c>
      <c r="P10" s="70"/>
      <c r="Q10" s="70"/>
      <c r="R10" s="70" t="s">
        <v>402</v>
      </c>
      <c r="S10" s="70"/>
      <c r="T10" s="70"/>
      <c r="U10" s="70"/>
      <c r="V10" s="70"/>
      <c r="W10" s="70"/>
      <c r="X10" s="70"/>
      <c r="Y10" s="70"/>
      <c r="Z10" s="70"/>
      <c r="AA10" s="70"/>
      <c r="AB10" s="70"/>
      <c r="AC10" s="70"/>
      <c r="AD10" s="0"/>
      <c r="AS10" s="335"/>
      <c r="AV10" s="0" t="s">
        <v>584</v>
      </c>
    </row>
    <row r="11" customFormat="false" ht="78.75" hidden="false" customHeight="true" outlineLevel="0" collapsed="false">
      <c r="D11" s="70"/>
      <c r="E11" s="70"/>
      <c r="F11" s="70"/>
      <c r="G11" s="70"/>
      <c r="H11" s="70"/>
      <c r="I11" s="70"/>
      <c r="J11" s="70"/>
      <c r="K11" s="70"/>
      <c r="L11" s="70"/>
      <c r="M11" s="70"/>
      <c r="N11" s="70"/>
      <c r="O11" s="70" t="s">
        <v>157</v>
      </c>
      <c r="P11" s="70" t="s">
        <v>158</v>
      </c>
      <c r="Q11" s="70" t="s">
        <v>159</v>
      </c>
      <c r="R11" s="70"/>
      <c r="S11" s="70"/>
      <c r="T11" s="70"/>
      <c r="U11" s="70"/>
      <c r="V11" s="70"/>
      <c r="W11" s="70" t="s">
        <v>160</v>
      </c>
      <c r="X11" s="70" t="s">
        <v>161</v>
      </c>
      <c r="Y11" s="70" t="s">
        <v>160</v>
      </c>
      <c r="Z11" s="70" t="s">
        <v>161</v>
      </c>
      <c r="AA11" s="70"/>
      <c r="AB11" s="70"/>
      <c r="AC11" s="70"/>
      <c r="AD11" s="0"/>
      <c r="AS11" s="335"/>
    </row>
    <row r="12" customFormat="false" ht="30" hidden="false" customHeight="true" outlineLevel="0" collapsed="false">
      <c r="D12" s="259" t="s">
        <v>589</v>
      </c>
      <c r="E12" s="287" t="s">
        <v>423</v>
      </c>
      <c r="F12" s="317"/>
      <c r="G12" s="261"/>
      <c r="H12" s="261"/>
      <c r="I12" s="261"/>
      <c r="J12" s="261"/>
      <c r="K12" s="261"/>
      <c r="L12" s="261"/>
      <c r="M12" s="261"/>
      <c r="N12" s="261"/>
      <c r="O12" s="261"/>
      <c r="P12" s="261"/>
      <c r="Q12" s="261"/>
      <c r="R12" s="261"/>
      <c r="S12" s="261"/>
      <c r="T12" s="261"/>
      <c r="U12" s="261"/>
      <c r="V12" s="261"/>
      <c r="W12" s="261"/>
      <c r="X12" s="261"/>
      <c r="Y12" s="261"/>
      <c r="Z12" s="261"/>
      <c r="AA12" s="261"/>
      <c r="AB12" s="261"/>
      <c r="AC12" s="262"/>
      <c r="AD12" s="0"/>
      <c r="AR12" s="335"/>
    </row>
    <row r="13" s="263" customFormat="true" ht="20.1" hidden="true" customHeight="true" outlineLevel="0" collapsed="false">
      <c r="D13" s="264"/>
      <c r="E13" s="319"/>
      <c r="F13" s="319"/>
      <c r="G13" s="319"/>
      <c r="H13" s="266"/>
      <c r="I13" s="267"/>
      <c r="J13" s="267"/>
      <c r="K13" s="268"/>
      <c r="L13" s="268"/>
      <c r="M13" s="320" t="str">
        <f aca="false">+IFERROR(IF(COUNT(J13:L13),ROUND(SUM(J13:L13),0),""),"")</f>
        <v/>
      </c>
      <c r="N13" s="149" t="str">
        <f aca="false">+IFERROR(IF(COUNT(M13),ROUND(M13/'Shareholding Pattern'!$L$57*100,2),""),0)</f>
        <v/>
      </c>
      <c r="O13" s="271" t="str">
        <f aca="false">IF(J13="","",J13)</f>
        <v/>
      </c>
      <c r="P13" s="271"/>
      <c r="Q13" s="270" t="str">
        <f aca="false">+IFERROR(IF(COUNT(O13:P13),ROUND(SUM(O13,P13),0),""),"")</f>
        <v/>
      </c>
      <c r="R13" s="270" t="str">
        <f aca="false">+IFERROR(IF(COUNT(Q13),ROUND(Q13/('Shareholding Pattern'!$P$58)*100,2),""),0)</f>
        <v/>
      </c>
      <c r="S13" s="268"/>
      <c r="T13" s="268"/>
      <c r="U13" s="269" t="str">
        <f aca="false">+IFERROR(IF(COUNT(S13:T13),ROUND(SUM(S13:T13),0),""),"")</f>
        <v/>
      </c>
      <c r="V13" s="270" t="str">
        <f aca="false">+IFERROR(IF(COUNT(M13,U13),ROUND(SUM(U13,M13)/SUM('Shareholding Pattern'!$L$57,'Shareholding Pattern'!$T$57)*100,2),""),0)</f>
        <v/>
      </c>
      <c r="W13" s="268"/>
      <c r="X13" s="270" t="str">
        <f aca="false">+IFERROR(IF(W13="","",(IF(COUNT(W13,M13),ROUND(SUM(W13)/SUM(M13)*100,2),""))),0)</f>
        <v/>
      </c>
      <c r="Y13" s="268"/>
      <c r="Z13" s="270" t="str">
        <f aca="false">+IFERROR(IF(Y13="","",(IF(COUNT(Y13,M13),ROUND(SUM(Y13)/SUM(M13)*100,2),""))),0)</f>
        <v/>
      </c>
      <c r="AA13" s="267"/>
      <c r="AB13" s="272"/>
      <c r="AC13" s="273"/>
      <c r="AD13" s="322"/>
      <c r="AF13" s="323" t="n">
        <f aca="false">IF(SUM(I13:AA13),1,0)</f>
        <v>0</v>
      </c>
      <c r="AG13" s="323" t="str">
        <f aca="false">IF(COUNT(H15:$Y$14998)=0,"",SUM(AF1:AF65531))</f>
        <v/>
      </c>
      <c r="AR13" s="335"/>
    </row>
    <row r="14" customFormat="false" ht="27" hidden="false" customHeight="true" outlineLevel="0" collapsed="false">
      <c r="D14" s="336"/>
      <c r="E14" s="337"/>
      <c r="F14" s="337"/>
      <c r="G14" s="337"/>
      <c r="H14" s="337"/>
      <c r="I14" s="337"/>
      <c r="J14" s="337"/>
      <c r="K14" s="337"/>
      <c r="L14" s="337"/>
      <c r="M14" s="337"/>
      <c r="N14" s="337"/>
      <c r="O14" s="337"/>
      <c r="P14" s="337"/>
      <c r="Q14" s="337"/>
      <c r="R14" s="337"/>
      <c r="S14" s="337"/>
      <c r="T14" s="337"/>
      <c r="U14" s="337"/>
      <c r="V14" s="337"/>
      <c r="W14" s="337"/>
      <c r="X14" s="337"/>
      <c r="Y14" s="337"/>
      <c r="AA14" s="338"/>
      <c r="AB14" s="338"/>
      <c r="AC14" s="339"/>
      <c r="AR14" s="335"/>
    </row>
    <row r="15" customFormat="false" ht="15" hidden="true" customHeight="false" outlineLevel="0" collapsed="false">
      <c r="D15" s="325"/>
      <c r="Z15" s="338"/>
      <c r="AA15" s="338"/>
    </row>
    <row r="16" customFormat="false" ht="20.1" hidden="false" customHeight="true" outlineLevel="0" collapsed="false">
      <c r="D16" s="327"/>
      <c r="E16" s="329"/>
      <c r="F16" s="329"/>
      <c r="G16" s="328" t="s">
        <v>564</v>
      </c>
      <c r="H16" s="328" t="s">
        <v>159</v>
      </c>
      <c r="I16" s="146" t="str">
        <f aca="false">+IFERROR(IF(COUNT(I14:I15),ROUND(SUM(I14:I15),0),""),"")</f>
        <v/>
      </c>
      <c r="J16" s="146" t="str">
        <f aca="false">+IFERROR(IF(COUNT(J14:J15),ROUND(SUM(J14:J15),0),""),"")</f>
        <v/>
      </c>
      <c r="K16" s="146" t="str">
        <f aca="false">+IFERROR(IF(COUNT(K14:K15),ROUND(SUM(K14:K15),0),""),"")</f>
        <v/>
      </c>
      <c r="L16" s="146" t="str">
        <f aca="false">+IFERROR(IF(COUNT(L14:L15),ROUND(SUM(L14:L15),0),""),"")</f>
        <v/>
      </c>
      <c r="M16" s="146" t="str">
        <f aca="false">+IFERROR(IF(COUNT(M14:M15),ROUND(SUM(M14:M15),0),""),"")</f>
        <v/>
      </c>
      <c r="N16" s="149" t="str">
        <f aca="false">+IFERROR(IF(COUNT(M16),ROUND(M16/'Shareholding Pattern'!$L$57*100,2),""),0)</f>
        <v/>
      </c>
      <c r="O16" s="76" t="str">
        <f aca="false">+IFERROR(IF(COUNT(O14:O15),ROUND(SUM(O14:O15),0),""),"")</f>
        <v/>
      </c>
      <c r="P16" s="76" t="str">
        <f aca="false">+IFERROR(IF(COUNT(P14:P15),ROUND(SUM(P14:P15),0),""),"")</f>
        <v/>
      </c>
      <c r="Q16" s="76" t="str">
        <f aca="false">+IFERROR(IF(COUNT(Q14:Q15),ROUND(SUM(Q14:Q15),0),""),"")</f>
        <v/>
      </c>
      <c r="R16" s="149" t="str">
        <f aca="false">+IFERROR(IF(COUNT(Q16),ROUND(Q16/('Shareholding Pattern'!$P$58)*100,2),""),0)</f>
        <v/>
      </c>
      <c r="S16" s="146" t="str">
        <f aca="false">+IFERROR(IF(COUNT(S14:S15),ROUND(SUM(S14:S15),0),""),"")</f>
        <v/>
      </c>
      <c r="T16" s="146" t="str">
        <f aca="false">+IFERROR(IF(COUNT(T14:T15),ROUND(SUM(T14:T15),0),""),"")</f>
        <v/>
      </c>
      <c r="U16" s="146" t="str">
        <f aca="false">+IFERROR(IF(COUNT(U14:U15),ROUND(SUM(U14:U15),0),""),"")</f>
        <v/>
      </c>
      <c r="V16" s="149" t="str">
        <f aca="false">+IFERROR(IF(COUNT(M16,U16),ROUND(SUM(U16,M16)/SUM('Shareholding Pattern'!$L$57,'Shareholding Pattern'!$T$57)*100,2),""),0)</f>
        <v/>
      </c>
      <c r="W16" s="146" t="str">
        <f aca="false">+IFERROR(IF(COUNT(W14:W15),ROUND(SUM(W14:W15),0),""),"")</f>
        <v/>
      </c>
      <c r="X16" s="149" t="str">
        <f aca="false">+IFERROR(IF(COUNT(W16,J16),ROUND(SUM(W16)/SUM(M16)*100,2),""),0)</f>
        <v/>
      </c>
      <c r="Y16" s="146" t="str">
        <f aca="false">+IFERROR(IF(COUNT(Y14:Y15),ROUND(SUM(Y14:Y15),0),""),"")</f>
        <v/>
      </c>
      <c r="Z16" s="149" t="str">
        <f aca="false">+IFERROR(IF(COUNT(Y16,J16),ROUND(SUM(Y16)/SUM(M16)*100,2),""),0)</f>
        <v/>
      </c>
      <c r="AA16" s="146" t="str">
        <f aca="false">+IFERROR(IF(COUNT(AA14:AA15),ROUND(SUM(AA14:AA15),0),""),"")</f>
        <v/>
      </c>
    </row>
  </sheetData>
  <sheetProtection sheet="true" password="f884" objects="true" scenarios="true"/>
  <mergeCells count="23">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Z10"/>
    <mergeCell ref="AA9:AA11"/>
    <mergeCell ref="AB9:AB11"/>
    <mergeCell ref="AC9:AC11"/>
    <mergeCell ref="O10:Q10"/>
    <mergeCell ref="R10:R11"/>
  </mergeCells>
  <dataValidations count="8">
    <dataValidation allowBlank="true" operator="greaterThanOrEqual" showDropDown="false" showErrorMessage="true" showInputMessage="false" sqref="I13:L13 O13:P13 S13:T13" type="whole">
      <formula1>0</formula1>
      <formula2>0</formula2>
    </dataValidation>
    <dataValidation allowBlank="true" operator="equal" prompt="[A-Z][A-Z][A-Z][A-Z][A-Z][0-9][0-9][0-9][0-9][A-Z]&#10;&#10;In absence of PAN write : ZZZZZ9999Z" showDropDown="false" showErrorMessage="true" showInputMessage="true" sqref="H13" type="textLength">
      <formula1>10</formula1>
      <formula2>0</formula2>
    </dataValidation>
    <dataValidation allowBlank="true" operator="lessThanOrEqual" showDropDown="false" showErrorMessage="true" showInputMessage="false" sqref="AA13" type="whole">
      <formula1>M13</formula1>
      <formula2>0</formula2>
    </dataValidation>
    <dataValidation allowBlank="true" operator="lessThanOrEqual" showDropDown="false" showErrorMessage="true" showInputMessage="false" sqref="W13" type="whole">
      <formula1>J13</formula1>
      <formula2>0</formula2>
    </dataValidation>
    <dataValidation allowBlank="true" operator="lessThanOrEqual" showDropDown="false" showErrorMessage="true" showInputMessage="false" sqref="Y13" type="whole">
      <formula1>J13</formula1>
      <formula2>0</formula2>
    </dataValidation>
    <dataValidation allowBlank="true" operator="between" showDropDown="false" showErrorMessage="true" showInputMessage="false" sqref="E13" type="list">
      <formula1>$AR$3:$BA$3</formula1>
      <formula2>0</formula2>
    </dataValidation>
    <dataValidation allowBlank="true" operator="between" showDropDown="false" showErrorMessage="true" showInputMessage="false" sqref="F13" type="list">
      <formula1>$AV$9:$AV$10</formula1>
      <formula2>0</formula2>
    </dataValidation>
    <dataValidation allowBlank="true" operator="between" showDropDown="false" showErrorMessage="true" showInputMessage="false" sqref="AC13" type="list">
      <formula1>$AR$2:$AS$2</formula1>
      <formula2>0</formula2>
    </dataValidation>
  </dataValidations>
  <hyperlinks>
    <hyperlink ref="G16" location="'Shareholding Pattern'!F24" display="Click here to go back"/>
    <hyperlink ref="H16" location="'Shareholding Pattern'!F2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6" colorId="64" zoomScale="85" zoomScaleNormal="85" zoomScalePageLayoutView="100" workbookViewId="0">
      <selection pane="topLeft" activeCell="F16" activeCellId="0" sqref="F16"/>
    </sheetView>
  </sheetViews>
  <sheetFormatPr defaultColWidth="12.9921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6.54"/>
    <col collapsed="false" customWidth="true" hidden="true" outlineLevel="0" max="14" min="14" style="0" width="16.4"/>
    <col collapsed="false" customWidth="true" hidden="false" outlineLevel="0" max="15" min="15" style="0" width="19.39"/>
    <col collapsed="false" customWidth="true" hidden="false" outlineLevel="0" max="16" min="16" style="0" width="12.83"/>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4"/>
    <col collapsed="false" customWidth="true" hidden="false" outlineLevel="0" max="23" min="23" style="0" width="15.4"/>
    <col collapsed="false" customWidth="true" hidden="false" outlineLevel="0" max="24" min="24" style="0" width="18.68"/>
    <col collapsed="false" customWidth="true" hidden="false" outlineLevel="0" max="25" min="25" style="0" width="3.98"/>
    <col collapsed="false" customWidth="true" hidden="false" outlineLevel="0" max="26" min="26" style="0" width="3.56"/>
    <col collapsed="false" customWidth="false" hidden="true" outlineLevel="0" max="257" min="27" style="0" width="12.98"/>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7" customFormat="false" ht="15" hidden="false" customHeight="true" outlineLevel="0" collapsed="false">
      <c r="AR7" s="0" t="s">
        <v>597</v>
      </c>
    </row>
    <row r="8" customFormat="false" ht="15" hidden="false" customHeight="true" outlineLevel="0" collapsed="false">
      <c r="AR8" s="0" t="s">
        <v>568</v>
      </c>
    </row>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c r="AR9" s="0" t="s">
        <v>598</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AR10" s="0" t="s">
        <v>569</v>
      </c>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c r="AR11" s="0" t="s">
        <v>599</v>
      </c>
    </row>
    <row r="12" customFormat="false" ht="20.1" hidden="false" customHeight="true" outlineLevel="0" collapsed="false">
      <c r="E12" s="259" t="s">
        <v>600</v>
      </c>
      <c r="F12" s="287" t="s">
        <v>475</v>
      </c>
      <c r="G12" s="340"/>
      <c r="H12" s="340"/>
      <c r="I12" s="340"/>
      <c r="J12" s="340"/>
      <c r="K12" s="340"/>
      <c r="L12" s="340"/>
      <c r="M12" s="340"/>
      <c r="N12" s="340"/>
      <c r="O12" s="340"/>
      <c r="P12" s="340"/>
      <c r="Q12" s="340"/>
      <c r="R12" s="340"/>
      <c r="S12" s="340"/>
      <c r="T12" s="340"/>
      <c r="U12" s="340"/>
      <c r="V12" s="340"/>
      <c r="W12" s="340"/>
      <c r="X12" s="341"/>
      <c r="AR12" s="0" t="s">
        <v>601</v>
      </c>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Y13" s="0"/>
      <c r="AC13" s="263" t="n">
        <f aca="false">IF(SUM(H13:W13)&gt;0,1,0)</f>
        <v>0</v>
      </c>
      <c r="AD13" s="263" t="n">
        <f aca="false">SUM(AC15:AC65535)</f>
        <v>0</v>
      </c>
      <c r="AR13" s="263" t="s">
        <v>572</v>
      </c>
    </row>
    <row r="14" customFormat="false" ht="24.95" hidden="false" customHeight="true" outlineLevel="0" collapsed="false">
      <c r="E14" s="310"/>
      <c r="F14" s="311"/>
      <c r="G14" s="342" t="s">
        <v>602</v>
      </c>
      <c r="H14" s="311"/>
      <c r="I14" s="311"/>
      <c r="J14" s="311"/>
      <c r="K14" s="311"/>
      <c r="L14" s="311"/>
      <c r="M14" s="311"/>
      <c r="N14" s="311"/>
      <c r="O14" s="311"/>
      <c r="P14" s="311"/>
      <c r="Q14" s="311"/>
      <c r="R14" s="311"/>
      <c r="S14" s="311"/>
      <c r="T14" s="311"/>
      <c r="U14" s="311"/>
      <c r="V14" s="311"/>
      <c r="W14" s="311"/>
      <c r="X14" s="312"/>
      <c r="AR14" s="0" t="s">
        <v>587</v>
      </c>
    </row>
    <row r="15" customFormat="false" ht="24.95"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07"/>
    </row>
    <row r="16" customFormat="false" ht="20.1" hidden="false" customHeight="true" outlineLevel="0" collapsed="false">
      <c r="E16" s="308"/>
      <c r="F16" s="334" t="s">
        <v>564</v>
      </c>
      <c r="G16" s="334" t="s">
        <v>159</v>
      </c>
      <c r="H16" s="204" t="str">
        <f aca="false">+IFERROR(IF(COUNT(H14:H15),ROUND(SUM(H14:H15),0),""),"")</f>
        <v/>
      </c>
      <c r="I16" s="204" t="str">
        <f aca="false">+IFERROR(IF(COUNT(I14:I15),ROUND(SUM(I14:I15),0),""),"")</f>
        <v/>
      </c>
      <c r="J16" s="204" t="str">
        <f aca="false">+IFERROR(IF(COUNT(J14:J15),ROUND(SUM(J14:J15),0),""),"")</f>
        <v/>
      </c>
      <c r="K16" s="204" t="str">
        <f aca="false">+IFERROR(IF(COUNT(K14:K15),ROUND(SUM(K14:K15),0),""),"")</f>
        <v/>
      </c>
      <c r="L16" s="270" t="str">
        <f aca="false">+IFERROR(IF(COUNT(K16),ROUND(K16/'Shareholding Pattern'!$L$57*100,2),""),"")</f>
        <v/>
      </c>
      <c r="M16" s="193" t="str">
        <f aca="false">+IFERROR(IF(COUNT(M14:M15),ROUND(SUM(M14:M15),0),""),"")</f>
        <v/>
      </c>
      <c r="N16" s="193" t="str">
        <f aca="false">+IFERROR(IF(COUNT(N14:N15),ROUND(SUM(N14:N15),0),""),"")</f>
        <v/>
      </c>
      <c r="O16" s="193" t="str">
        <f aca="false">+IFERROR(IF(COUNT(O14:O15),ROUND(SUM(O14:O15),0),""),"")</f>
        <v/>
      </c>
      <c r="P16" s="270" t="str">
        <f aca="false">+IFERROR(IF(COUNT(O16),ROUND(O16/('Shareholding Pattern'!$P$58)*100,2),""),"")</f>
        <v/>
      </c>
      <c r="Q16" s="204" t="str">
        <f aca="false">+IFERROR(IF(COUNT(Q14:Q15),ROUND(SUM(Q14:Q15),0),""),"")</f>
        <v/>
      </c>
      <c r="R16" s="204" t="str">
        <f aca="false">+IFERROR(IF(COUNT(R14:R15),ROUND(SUM(R14:R15),0),""),"")</f>
        <v/>
      </c>
      <c r="S16" s="204" t="str">
        <f aca="false">+IFERROR(IF(COUNT(S14:S15),ROUND(SUM(S14:S15),0),""),"")</f>
        <v/>
      </c>
      <c r="T16" s="270" t="str">
        <f aca="false">+IFERROR(IF(COUNT(K16,S16),ROUND(SUM(S16,K16)/SUM('Shareholding Pattern'!$L$57,'Shareholding Pattern'!$T$57)*100,2),""),"")</f>
        <v/>
      </c>
      <c r="U16" s="204" t="str">
        <f aca="false">+IFERROR(IF(COUNT(U14:U15),ROUND(SUM(U14:U15),0),""),"")</f>
        <v/>
      </c>
      <c r="V16" s="270" t="str">
        <f aca="false">+IFERROR(IF(COUNT(U16),ROUND(SUM(U16)/SUM(K16)*100,2),""),0)</f>
        <v/>
      </c>
      <c r="W16" s="204" t="str">
        <f aca="false">+IFERROR(IF(COUNT(W14:W15),ROUND(SUM(W14:W15),0),""),"")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0" display="Click here to go back"/>
    <hyperlink ref="G16" location="'Shareholding Pattern'!F30"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22.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4.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69"/>
    <col collapsed="false" customWidth="true" hidden="false" outlineLevel="0" max="23" min="23" style="0" width="15.4"/>
    <col collapsed="false" customWidth="true" hidden="false" outlineLevel="0" max="24" min="24" style="0" width="18.68"/>
    <col collapsed="false" customWidth="true" hidden="false" outlineLevel="0" max="25" min="25" style="0" width="2.99"/>
    <col collapsed="false" customWidth="true" hidden="false" outlineLevel="0" max="26" min="26" style="0" width="2.7"/>
    <col collapsed="false" customWidth="false" hidden="true" outlineLevel="0" max="257" min="27" style="0" width="22.39"/>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597</v>
      </c>
    </row>
    <row r="8" customFormat="false" ht="15" hidden="false" customHeight="true" outlineLevel="0" collapsed="false">
      <c r="AR8" s="0" t="s">
        <v>568</v>
      </c>
    </row>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c r="AR9" s="0" t="s">
        <v>598</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AR10" s="0" t="s">
        <v>569</v>
      </c>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c r="AR11" s="0" t="s">
        <v>599</v>
      </c>
    </row>
    <row r="12" customFormat="false" ht="18" hidden="false" customHeight="true" outlineLevel="0" collapsed="false">
      <c r="E12" s="259" t="s">
        <v>603</v>
      </c>
      <c r="F12" s="287" t="s">
        <v>479</v>
      </c>
      <c r="G12" s="261"/>
      <c r="H12" s="261"/>
      <c r="I12" s="261"/>
      <c r="J12" s="261"/>
      <c r="K12" s="261"/>
      <c r="L12" s="261"/>
      <c r="M12" s="261"/>
      <c r="N12" s="261"/>
      <c r="O12" s="261"/>
      <c r="P12" s="261"/>
      <c r="Q12" s="261"/>
      <c r="R12" s="261"/>
      <c r="S12" s="261"/>
      <c r="T12" s="261"/>
      <c r="U12" s="261"/>
      <c r="V12" s="261"/>
      <c r="W12" s="261"/>
      <c r="X12" s="262"/>
      <c r="AR12" s="0" t="s">
        <v>601</v>
      </c>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SUM(AC15:AC65535)</f>
        <v>0</v>
      </c>
      <c r="AR13" s="263" t="s">
        <v>572</v>
      </c>
    </row>
    <row r="14" customFormat="false" ht="24.95" hidden="false" customHeight="true" outlineLevel="0" collapsed="false">
      <c r="E14" s="310"/>
      <c r="F14" s="311"/>
      <c r="G14" s="343" t="s">
        <v>604</v>
      </c>
      <c r="H14" s="311"/>
      <c r="I14" s="311"/>
      <c r="J14" s="311"/>
      <c r="K14" s="311"/>
      <c r="L14" s="311"/>
      <c r="M14" s="311"/>
      <c r="N14" s="311"/>
      <c r="O14" s="311"/>
      <c r="P14" s="311"/>
      <c r="Q14" s="311"/>
      <c r="R14" s="311"/>
      <c r="S14" s="311"/>
      <c r="T14" s="311"/>
      <c r="U14" s="311"/>
      <c r="V14" s="311"/>
      <c r="W14" s="311"/>
      <c r="X14" s="312"/>
      <c r="AR14" s="0" t="s">
        <v>587</v>
      </c>
    </row>
    <row r="15" customFormat="false" ht="0.75"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07"/>
      <c r="AR15" s="0" t="s">
        <v>605</v>
      </c>
    </row>
    <row r="16" customFormat="false" ht="20.1" hidden="false" customHeight="true" outlineLevel="0" collapsed="false">
      <c r="E16" s="308"/>
      <c r="F16" s="334" t="s">
        <v>564</v>
      </c>
      <c r="G16" s="334" t="s">
        <v>159</v>
      </c>
      <c r="H16" s="204" t="str">
        <f aca="false">+IFERROR(IF(COUNT(H14:H15),ROUND(SUM(H14:H15),0),""),"")</f>
        <v/>
      </c>
      <c r="I16" s="204" t="str">
        <f aca="false">+IFERROR(IF(COUNT(I14:I15),ROUND(SUM(I14:I15),0),""),"")</f>
        <v/>
      </c>
      <c r="J16" s="204" t="str">
        <f aca="false">+IFERROR(IF(COUNT(J14:J15),ROUND(SUM(J14:J15),0),""),"")</f>
        <v/>
      </c>
      <c r="K16" s="204" t="str">
        <f aca="false">+IFERROR(IF(COUNT(K14:K15),ROUND(SUM(K14:K15),0),""),"")</f>
        <v/>
      </c>
      <c r="L16" s="270" t="str">
        <f aca="false">+IFERROR(IF(COUNT(K16),ROUND(K16/'Shareholding Pattern'!$L$57*100,2),""),"")</f>
        <v/>
      </c>
      <c r="M16" s="193" t="str">
        <f aca="false">+IFERROR(IF(COUNT(M14:M15),ROUND(SUM(M14:M15),0),""),"")</f>
        <v/>
      </c>
      <c r="N16" s="193" t="str">
        <f aca="false">+IFERROR(IF(COUNT(N14:N15),ROUND(SUM(N14:N15),0),""),"")</f>
        <v/>
      </c>
      <c r="O16" s="193" t="str">
        <f aca="false">+IFERROR(IF(COUNT(O14:O15),ROUND(SUM(O14:O15),0),""),"")</f>
        <v/>
      </c>
      <c r="P16" s="270" t="str">
        <f aca="false">+IFERROR(IF(COUNT(O16),ROUND(O16/('Shareholding Pattern'!$P$58)*100,2),""),"")</f>
        <v/>
      </c>
      <c r="Q16" s="204" t="str">
        <f aca="false">+IFERROR(IF(COUNT(Q14:Q15),ROUND(SUM(Q14:Q15),0),""),"")</f>
        <v/>
      </c>
      <c r="R16" s="204" t="str">
        <f aca="false">+IFERROR(IF(COUNT(R14:R15),ROUND(SUM(R14:R15),0),""),"")</f>
        <v/>
      </c>
      <c r="S16" s="204" t="str">
        <f aca="false">+IFERROR(IF(COUNT(S14:S15),ROUND(SUM(S14:S15),0),""),"")</f>
        <v/>
      </c>
      <c r="T16" s="270" t="str">
        <f aca="false">+IFERROR(IF(COUNT(K16,S16),ROUND(SUM(S16,K16)/SUM('Shareholding Pattern'!$L$57,'Shareholding Pattern'!$T$57)*100,2),""),"")</f>
        <v/>
      </c>
      <c r="U16" s="204" t="str">
        <f aca="false">+IFERROR(IF(COUNT(U14:U15),ROUND(SUM(U14:U15),0),""),"")</f>
        <v/>
      </c>
      <c r="V16" s="270" t="str">
        <f aca="false">+IFERROR(IF(COUNT(U16),ROUND(SUM(U16)/SUM(K16)*100,2),""),0)</f>
        <v/>
      </c>
      <c r="W16" s="204" t="str">
        <f aca="false">+IFERROR(IF(COUNT(W14:W15),ROUND(SUM(W14:W15),0),""),"")</f>
        <v/>
      </c>
      <c r="AR16" s="0" t="s">
        <v>581</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K13</formula1>
      <formula2>0</formula2>
    </dataValidation>
    <dataValidation allowBlank="true" operator="lessThanOrEqual" showDropDown="false" showErrorMessage="true" showInputMessage="false" sqref="U13" type="whole">
      <formula1>H13</formula1>
      <formula2>0</formula2>
    </dataValidation>
  </dataValidations>
  <hyperlinks>
    <hyperlink ref="F16" location="'Shareholding Pattern'!F31" display="Click here to go back"/>
    <hyperlink ref="G16" location="'Shareholding Pattern'!F31"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0.9921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97"/>
    <col collapsed="false" customWidth="true" hidden="true" outlineLevel="0" max="14" min="14" style="0" width="17.68"/>
    <col collapsed="false" customWidth="true" hidden="false" outlineLevel="0" max="15" min="15" style="0" width="16.4"/>
    <col collapsed="false" customWidth="true" hidden="false" outlineLevel="0" max="16" min="16" style="0" width="8.98"/>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84"/>
    <col collapsed="false" customWidth="true" hidden="false" outlineLevel="0" max="23" min="23" style="0" width="15.4"/>
    <col collapsed="false" customWidth="true" hidden="false" outlineLevel="0" max="24" min="24" style="0" width="17.54"/>
    <col collapsed="false" customWidth="true" hidden="false" outlineLevel="0" max="25" min="25" style="0" width="3.13"/>
    <col collapsed="false" customWidth="true" hidden="false" outlineLevel="0" max="26" min="26" style="0" width="2.84"/>
    <col collapsed="false" customWidth="false" hidden="true" outlineLevel="0" max="257" min="27" style="0" width="20.97"/>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597</v>
      </c>
    </row>
    <row r="8" customFormat="false" ht="15" hidden="false" customHeight="true" outlineLevel="0" collapsed="false">
      <c r="AR8" s="0" t="s">
        <v>568</v>
      </c>
    </row>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c r="AR9" s="0" t="s">
        <v>598</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AR10" s="0" t="s">
        <v>569</v>
      </c>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c r="AR11" s="0" t="s">
        <v>599</v>
      </c>
    </row>
    <row r="12" customFormat="false" ht="18.75" hidden="false" customHeight="true" outlineLevel="0" collapsed="false">
      <c r="E12" s="259" t="s">
        <v>606</v>
      </c>
      <c r="F12" s="287" t="s">
        <v>483</v>
      </c>
      <c r="G12" s="261"/>
      <c r="H12" s="261"/>
      <c r="I12" s="261"/>
      <c r="J12" s="261"/>
      <c r="K12" s="261"/>
      <c r="L12" s="261"/>
      <c r="M12" s="261"/>
      <c r="N12" s="261"/>
      <c r="O12" s="261"/>
      <c r="P12" s="261"/>
      <c r="Q12" s="261"/>
      <c r="R12" s="261"/>
      <c r="S12" s="261"/>
      <c r="T12" s="261"/>
      <c r="U12" s="261"/>
      <c r="V12" s="261"/>
      <c r="W12" s="261"/>
      <c r="X12" s="262"/>
      <c r="AR12" s="0" t="s">
        <v>601</v>
      </c>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SUM(AC15:AC65535)</f>
        <v>0</v>
      </c>
      <c r="AR13" s="263" t="s">
        <v>572</v>
      </c>
    </row>
    <row r="14" customFormat="false" ht="24.95" hidden="false" customHeight="true" outlineLevel="0" collapsed="false">
      <c r="E14" s="310"/>
      <c r="F14" s="311"/>
      <c r="G14" s="342" t="s">
        <v>602</v>
      </c>
      <c r="H14" s="311"/>
      <c r="I14" s="311"/>
      <c r="J14" s="311"/>
      <c r="K14" s="311"/>
      <c r="L14" s="311"/>
      <c r="M14" s="311"/>
      <c r="N14" s="311"/>
      <c r="O14" s="311"/>
      <c r="P14" s="311"/>
      <c r="Q14" s="311"/>
      <c r="R14" s="311"/>
      <c r="S14" s="311"/>
      <c r="T14" s="311"/>
      <c r="U14" s="311"/>
      <c r="V14" s="311"/>
      <c r="W14" s="311"/>
      <c r="X14" s="312"/>
      <c r="AR14" s="0" t="s">
        <v>587</v>
      </c>
    </row>
    <row r="15" customFormat="false" ht="24.95"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07"/>
      <c r="AR15" s="0" t="s">
        <v>605</v>
      </c>
    </row>
    <row r="16" customFormat="false" ht="20.1" hidden="false" customHeight="true" outlineLevel="0" collapsed="false">
      <c r="E16" s="308"/>
      <c r="F16" s="334" t="s">
        <v>564</v>
      </c>
      <c r="G16" s="334" t="s">
        <v>159</v>
      </c>
      <c r="H16" s="204" t="str">
        <f aca="false">+IFERROR(IF(COUNT(H14:H15),ROUND(SUM(H14:H15),0),""),"")</f>
        <v/>
      </c>
      <c r="I16" s="204" t="str">
        <f aca="false">+IFERROR(IF(COUNT(I14:I15),ROUND(SUM(I14:I15),0),""),"")</f>
        <v/>
      </c>
      <c r="J16" s="204" t="str">
        <f aca="false">+IFERROR(IF(COUNT(J14:J15),ROUND(SUM(J14:J15),0),""),"")</f>
        <v/>
      </c>
      <c r="K16" s="204" t="str">
        <f aca="false">+IFERROR(IF(COUNT(K14:K15),ROUND(SUM(K14:K15),0),""),"")</f>
        <v/>
      </c>
      <c r="L16" s="270" t="str">
        <f aca="false">+IFERROR(IF(COUNT(K16),ROUND(K16/'Shareholding Pattern'!$L$57*100,2),""),"")</f>
        <v/>
      </c>
      <c r="M16" s="193" t="str">
        <f aca="false">+IFERROR(IF(COUNT(M14:M15),ROUND(SUM(M14:M15),0),""),"")</f>
        <v/>
      </c>
      <c r="N16" s="193" t="str">
        <f aca="false">+IFERROR(IF(COUNT(N14:N15),ROUND(SUM(N14:N15),0),""),"")</f>
        <v/>
      </c>
      <c r="O16" s="193" t="str">
        <f aca="false">+IFERROR(IF(COUNT(O14:O15),ROUND(SUM(O14:O15),0),""),"")</f>
        <v/>
      </c>
      <c r="P16" s="270" t="str">
        <f aca="false">+IFERROR(IF(COUNT(O16),ROUND(O16/('Shareholding Pattern'!$P$58)*100,2),""),"")</f>
        <v/>
      </c>
      <c r="Q16" s="204" t="str">
        <f aca="false">+IFERROR(IF(COUNT(Q14:Q15),ROUND(SUM(Q14:Q15),0),""),"")</f>
        <v/>
      </c>
      <c r="R16" s="204" t="str">
        <f aca="false">+IFERROR(IF(COUNT(R14:R15),ROUND(SUM(R14:R15),0),""),"")</f>
        <v/>
      </c>
      <c r="S16" s="204" t="str">
        <f aca="false">+IFERROR(IF(COUNT(S14:S15),ROUND(SUM(S14:S15),0),""),"")</f>
        <v/>
      </c>
      <c r="T16" s="270" t="str">
        <f aca="false">+IFERROR(IF(COUNT(K16,S16),ROUND(SUM(S16,K16)/SUM('Shareholding Pattern'!$L$57,'Shareholding Pattern'!$T$57)*100,2),""),"")</f>
        <v/>
      </c>
      <c r="U16" s="204" t="str">
        <f aca="false">+IFERROR(IF(COUNT(U14:U15),ROUND(SUM(U14:U15),0),""),"")</f>
        <v/>
      </c>
      <c r="V16" s="270" t="str">
        <f aca="false">+IFERROR(IF(COUNT(U16),ROUND(SUM(U16)/SUM(K16)*100,2),""),0)</f>
        <v/>
      </c>
      <c r="W16" s="204" t="str">
        <f aca="false">+IFERROR(IF(COUNT(W14:W15),ROUND(SUM(W14:W15),0),""),"")</f>
        <v/>
      </c>
      <c r="AR16" s="0" t="s">
        <v>581</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2" display="Click here to go back"/>
    <hyperlink ref="G16" location="'Shareholding Pattern'!F32"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4.70703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7.12"/>
    <col collapsed="false" customWidth="true" hidden="false" outlineLevel="0" max="15" min="15" style="0" width="17.4"/>
    <col collapsed="false" customWidth="true" hidden="false" outlineLevel="0" max="16" min="16" style="0" width="9.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27"/>
    <col collapsed="false" customWidth="true" hidden="false" outlineLevel="0" max="23" min="23" style="0" width="15.4"/>
    <col collapsed="false" customWidth="true" hidden="false" outlineLevel="0" max="24" min="24" style="0" width="18.39"/>
    <col collapsed="false" customWidth="true" hidden="false" outlineLevel="0" max="25" min="25" style="0" width="3.98"/>
    <col collapsed="false" customWidth="true" hidden="false" outlineLevel="0" max="26" min="26" style="0" width="3.84"/>
    <col collapsed="false" customWidth="false" hidden="true" outlineLevel="0" max="257" min="27" style="0" width="4.7"/>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597</v>
      </c>
    </row>
    <row r="8" customFormat="false" ht="15" hidden="false" customHeight="true" outlineLevel="0" collapsed="false">
      <c r="AR8" s="0" t="s">
        <v>568</v>
      </c>
    </row>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c r="AR9" s="0" t="s">
        <v>598</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AR10" s="0" t="s">
        <v>569</v>
      </c>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c r="AR11" s="0" t="s">
        <v>599</v>
      </c>
    </row>
    <row r="12" customFormat="false" ht="20.1" hidden="false" customHeight="true" outlineLevel="0" collapsed="false">
      <c r="E12" s="259" t="s">
        <v>607</v>
      </c>
      <c r="F12" s="287" t="s">
        <v>487</v>
      </c>
      <c r="G12" s="261"/>
      <c r="H12" s="261"/>
      <c r="I12" s="261"/>
      <c r="J12" s="261"/>
      <c r="K12" s="261"/>
      <c r="L12" s="261"/>
      <c r="M12" s="261"/>
      <c r="N12" s="261"/>
      <c r="O12" s="261"/>
      <c r="P12" s="261"/>
      <c r="Q12" s="261"/>
      <c r="R12" s="261"/>
      <c r="S12" s="261"/>
      <c r="T12" s="261"/>
      <c r="U12" s="261"/>
      <c r="V12" s="261"/>
      <c r="W12" s="261"/>
      <c r="X12" s="262"/>
      <c r="AR12" s="0" t="s">
        <v>601</v>
      </c>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SUM(AC13:AC65535)</f>
        <v>0</v>
      </c>
      <c r="AR13" s="263" t="s">
        <v>572</v>
      </c>
    </row>
    <row r="14" customFormat="false" ht="24.95" hidden="false" customHeight="true" outlineLevel="0" collapsed="false">
      <c r="E14" s="310"/>
      <c r="F14" s="311"/>
      <c r="G14" s="342" t="s">
        <v>602</v>
      </c>
      <c r="H14" s="311"/>
      <c r="I14" s="311"/>
      <c r="J14" s="311"/>
      <c r="K14" s="311"/>
      <c r="L14" s="311"/>
      <c r="M14" s="311"/>
      <c r="N14" s="311"/>
      <c r="O14" s="311"/>
      <c r="P14" s="311"/>
      <c r="Q14" s="311"/>
      <c r="R14" s="311"/>
      <c r="S14" s="311"/>
      <c r="T14" s="311"/>
      <c r="U14" s="311"/>
      <c r="V14" s="311"/>
      <c r="W14" s="311"/>
      <c r="X14" s="312"/>
      <c r="AR14" s="0" t="s">
        <v>587</v>
      </c>
    </row>
    <row r="15" customFormat="false" ht="20.1"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07"/>
      <c r="AR15" s="0" t="s">
        <v>605</v>
      </c>
    </row>
    <row r="16" customFormat="false" ht="20.1" hidden="false" customHeight="true" outlineLevel="0" collapsed="false">
      <c r="E16" s="308"/>
      <c r="F16" s="334" t="s">
        <v>564</v>
      </c>
      <c r="G16" s="334" t="s">
        <v>159</v>
      </c>
      <c r="H16" s="204" t="str">
        <f aca="false">+IFERROR(IF(COUNT(H14:H15),ROUND(SUM(H14:H15),0),""),"")</f>
        <v/>
      </c>
      <c r="I16" s="204" t="str">
        <f aca="false">+IFERROR(IF(COUNT(I14:I15),ROUND(SUM(I14:I15),0),""),"")</f>
        <v/>
      </c>
      <c r="J16" s="204" t="str">
        <f aca="false">+IFERROR(IF(COUNT(J14:J15),ROUND(SUM(J14:J15),0),""),"")</f>
        <v/>
      </c>
      <c r="K16" s="204" t="str">
        <f aca="false">+IFERROR(IF(COUNT(K14:K15),ROUND(SUM(K14:K15),0),""),"")</f>
        <v/>
      </c>
      <c r="L16" s="270" t="str">
        <f aca="false">+IFERROR(IF(COUNT(K16),ROUND(K16/'Shareholding Pattern'!$L$57*100,2),""),"")</f>
        <v/>
      </c>
      <c r="M16" s="193" t="str">
        <f aca="false">+IFERROR(IF(COUNT(M14:M15),ROUND(SUM(M14:M15),0),""),"")</f>
        <v/>
      </c>
      <c r="N16" s="193" t="str">
        <f aca="false">+IFERROR(IF(COUNT(N14:N15),ROUND(SUM(N14:N15),0),""),"")</f>
        <v/>
      </c>
      <c r="O16" s="193" t="str">
        <f aca="false">+IFERROR(IF(COUNT(O14:O15),ROUND(SUM(O14:O15),0),""),"")</f>
        <v/>
      </c>
      <c r="P16" s="270" t="str">
        <f aca="false">+IFERROR(IF(COUNT(O16),ROUND(O16/('Shareholding Pattern'!$P$58)*100,2),""),"")</f>
        <v/>
      </c>
      <c r="Q16" s="204" t="str">
        <f aca="false">+IFERROR(IF(COUNT(Q14:Q15),ROUND(SUM(Q14:Q15),0),""),"")</f>
        <v/>
      </c>
      <c r="R16" s="204" t="str">
        <f aca="false">+IFERROR(IF(COUNT(R14:R15),ROUND(SUM(R14:R15),0),""),"")</f>
        <v/>
      </c>
      <c r="S16" s="204" t="str">
        <f aca="false">+IFERROR(IF(COUNT(S14:S15),ROUND(SUM(S14:S15),0),""),"")</f>
        <v/>
      </c>
      <c r="T16" s="270" t="str">
        <f aca="false">+IFERROR(IF(COUNT(K16,S16),ROUND(SUM(S16,K16)/SUM('Shareholding Pattern'!$L$57,'Shareholding Pattern'!$T$57)*100,2),""),"")</f>
        <v/>
      </c>
      <c r="U16" s="204" t="str">
        <f aca="false">+IFERROR(IF(COUNT(U14:U15),ROUND(SUM(U14:U15),0),""),"")</f>
        <v/>
      </c>
      <c r="V16" s="270" t="str">
        <f aca="false">+IFERROR(IF(COUNT(U16),ROUND(SUM(U16)/SUM(K16)*100,2),""),0)</f>
        <v/>
      </c>
      <c r="W16" s="204" t="str">
        <f aca="false">+IFERROR(IF(COUNT(W14:W15),ROUND(SUM(W14:W15),0),""),"")</f>
        <v/>
      </c>
      <c r="AR16" s="0" t="s">
        <v>581</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3" display="Click here to go back"/>
    <hyperlink ref="G16" location="'Shareholding Pattern'!F33"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D1:X30"/>
  <sheetViews>
    <sheetView showFormulas="false" showGridLines="false" showRowColHeaders="true" showZeros="true" rightToLeft="false" tabSelected="false" showOutlineSymbols="true" defaultGridColor="true" view="normal" topLeftCell="D4" colorId="64" zoomScale="100" zoomScaleNormal="100" zoomScalePageLayoutView="100" workbookViewId="0">
      <selection pane="topLeft" activeCell="F9" activeCellId="0" sqref="F9"/>
    </sheetView>
  </sheetViews>
  <sheetFormatPr defaultColWidth="3.28125" defaultRowHeight="15" zeroHeight="true" outlineLevelRow="0" outlineLevelCol="0"/>
  <cols>
    <col collapsed="false" customWidth="true" hidden="true" outlineLevel="0" max="1" min="1" style="26" width="2.84"/>
    <col collapsed="false" customWidth="true" hidden="true" outlineLevel="0" max="2" min="2" style="26" width="2.41"/>
    <col collapsed="false" customWidth="true" hidden="true" outlineLevel="0" max="3" min="3" style="26" width="2.84"/>
    <col collapsed="false" customWidth="true" hidden="false" outlineLevel="0" max="4" min="4" style="26" width="2.84"/>
    <col collapsed="false" customWidth="true" hidden="false" outlineLevel="0" max="5" min="5" style="26" width="80.76"/>
    <col collapsed="false" customWidth="true" hidden="false" outlineLevel="0" max="6" min="6" style="26" width="35.52"/>
    <col collapsed="false" customWidth="true" hidden="false" outlineLevel="0" max="7" min="7" style="26" width="2.7"/>
    <col collapsed="false" customWidth="true" hidden="true" outlineLevel="0" max="8" min="8" style="26" width="2.7"/>
    <col collapsed="false" customWidth="false" hidden="true" outlineLevel="0" max="257" min="9" style="26" width="3.28"/>
  </cols>
  <sheetData>
    <row r="1" customFormat="false" ht="15" hidden="true" customHeight="false" outlineLevel="0" collapsed="false">
      <c r="H1" s="26" t="s">
        <v>42</v>
      </c>
      <c r="R1" s="26" t="s">
        <v>43</v>
      </c>
      <c r="S1" s="26" t="s">
        <v>44</v>
      </c>
      <c r="T1" s="26" t="s">
        <v>45</v>
      </c>
      <c r="U1" s="26" t="s">
        <v>46</v>
      </c>
      <c r="W1" s="26" t="s">
        <v>44</v>
      </c>
    </row>
    <row r="2" customFormat="false" ht="15" hidden="true" customHeight="false" outlineLevel="0" collapsed="false">
      <c r="R2" s="26" t="s">
        <v>47</v>
      </c>
      <c r="S2" s="26" t="s">
        <v>48</v>
      </c>
      <c r="T2" s="26" t="s">
        <v>49</v>
      </c>
      <c r="U2" s="26" t="s">
        <v>50</v>
      </c>
      <c r="W2" s="26" t="s">
        <v>51</v>
      </c>
    </row>
    <row r="3" customFormat="false" ht="15" hidden="true" customHeight="false" outlineLevel="0" collapsed="false">
      <c r="R3" s="26" t="s">
        <v>52</v>
      </c>
      <c r="S3" s="26" t="s">
        <v>51</v>
      </c>
      <c r="T3" s="26" t="s">
        <v>53</v>
      </c>
      <c r="W3" s="26" t="s">
        <v>54</v>
      </c>
    </row>
    <row r="4" customFormat="false" ht="35.1" hidden="false" customHeight="true" outlineLevel="0" collapsed="false">
      <c r="S4" s="26" t="s">
        <v>54</v>
      </c>
      <c r="T4" s="26" t="s">
        <v>55</v>
      </c>
      <c r="W4" s="26" t="s">
        <v>56</v>
      </c>
    </row>
    <row r="5" customFormat="false" ht="30" hidden="false" customHeight="true" outlineLevel="0" collapsed="false">
      <c r="E5" s="27" t="s">
        <v>57</v>
      </c>
      <c r="F5" s="27"/>
      <c r="S5" s="26" t="s">
        <v>56</v>
      </c>
    </row>
    <row r="6" customFormat="false" ht="20.1" hidden="false" customHeight="true" outlineLevel="0" collapsed="false">
      <c r="E6" s="28" t="s">
        <v>58</v>
      </c>
      <c r="F6" s="29" t="s">
        <v>59</v>
      </c>
    </row>
    <row r="7" customFormat="false" ht="20.1" hidden="false" customHeight="true" outlineLevel="0" collapsed="false">
      <c r="E7" s="28" t="s">
        <v>60</v>
      </c>
      <c r="F7" s="30"/>
      <c r="M7" s="26" t="s">
        <v>61</v>
      </c>
      <c r="X7" s="26" t="s">
        <v>46</v>
      </c>
    </row>
    <row r="8" customFormat="false" ht="20.1" hidden="false" customHeight="true" outlineLevel="0" collapsed="false">
      <c r="E8" s="28" t="s">
        <v>62</v>
      </c>
      <c r="F8" s="29"/>
      <c r="M8" s="26" t="s">
        <v>63</v>
      </c>
      <c r="X8" s="26" t="s">
        <v>50</v>
      </c>
    </row>
    <row r="9" customFormat="false" ht="20.1" hidden="false" customHeight="true" outlineLevel="0" collapsed="false">
      <c r="E9" s="28" t="s">
        <v>64</v>
      </c>
      <c r="F9" s="29" t="s">
        <v>65</v>
      </c>
      <c r="M9" s="26" t="s">
        <v>66</v>
      </c>
    </row>
    <row r="10" customFormat="false" ht="20.1" hidden="false" customHeight="true" outlineLevel="0" collapsed="false">
      <c r="E10" s="28" t="s">
        <v>67</v>
      </c>
      <c r="F10" s="30" t="s">
        <v>68</v>
      </c>
      <c r="M10" s="26" t="s">
        <v>69</v>
      </c>
    </row>
    <row r="11" customFormat="false" ht="20.1" hidden="false" customHeight="true" outlineLevel="0" collapsed="false">
      <c r="E11" s="28" t="s">
        <v>70</v>
      </c>
      <c r="F11" s="31" t="s">
        <v>50</v>
      </c>
    </row>
    <row r="12" customFormat="false" ht="20.1" hidden="false" customHeight="true" outlineLevel="0" collapsed="false">
      <c r="E12" s="28" t="s">
        <v>71</v>
      </c>
      <c r="F12" s="31" t="s">
        <v>43</v>
      </c>
    </row>
    <row r="13" customFormat="false" ht="20.1" hidden="false" customHeight="true" outlineLevel="0" collapsed="false">
      <c r="E13" s="28" t="s">
        <v>72</v>
      </c>
      <c r="F13" s="31" t="s">
        <v>48</v>
      </c>
      <c r="R13" s="32"/>
    </row>
    <row r="14" customFormat="false" ht="30.75" hidden="false" customHeight="true" outlineLevel="0" collapsed="false">
      <c r="E14" s="28" t="s">
        <v>73</v>
      </c>
      <c r="F14" s="29" t="s">
        <v>74</v>
      </c>
      <c r="R14" s="33"/>
    </row>
    <row r="15" customFormat="false" ht="30" hidden="false" customHeight="true" outlineLevel="0" collapsed="false">
      <c r="E15" s="34" t="s">
        <v>75</v>
      </c>
      <c r="F15" s="35"/>
      <c r="G15" s="36"/>
      <c r="I15" s="33"/>
      <c r="S15" s="33"/>
    </row>
    <row r="16" customFormat="false" ht="15" hidden="false" customHeight="false" outlineLevel="0" collapsed="false">
      <c r="E16" s="37" t="s">
        <v>76</v>
      </c>
      <c r="F16" s="38" t="str">
        <f aca="false">IF(F13=S1,M7,IF(F13=S2,M8,IF(F13=S3,M9,IF(F13=S4,M8,IF(F13=S5,M8,"")))))</f>
        <v>Regulation 31 (1) (b)</v>
      </c>
    </row>
    <row r="17" customFormat="false" ht="15" hidden="false" customHeight="false" outlineLevel="0" collapsed="false"/>
    <row r="18" s="39" customFormat="true" ht="15" hidden="true" customHeight="false" outlineLevel="0" collapsed="false">
      <c r="E18" s="26"/>
      <c r="F18" s="26"/>
    </row>
    <row r="19" s="39" customFormat="true" ht="21" hidden="true" customHeight="false" outlineLevel="0" collapsed="false">
      <c r="E19" s="40"/>
      <c r="F19" s="40"/>
    </row>
    <row r="20" s="39" customFormat="true" ht="21" hidden="true" customHeight="true" outlineLevel="0" collapsed="false">
      <c r="D20" s="41"/>
      <c r="G20" s="42"/>
    </row>
    <row r="21" s="39" customFormat="true" ht="12.75" hidden="true" customHeight="true" outlineLevel="0" collapsed="false">
      <c r="D21" s="43"/>
      <c r="E21" s="41"/>
      <c r="F21" s="41"/>
    </row>
    <row r="22" s="39" customFormat="true" ht="12.75" hidden="true" customHeight="true" outlineLevel="0" collapsed="false">
      <c r="D22" s="43"/>
      <c r="E22" s="44"/>
      <c r="F22" s="45"/>
    </row>
    <row r="23" s="39" customFormat="true" ht="12.75" hidden="true" customHeight="true" outlineLevel="0" collapsed="false">
      <c r="D23" s="43"/>
      <c r="E23" s="44"/>
      <c r="F23" s="45"/>
    </row>
    <row r="24" s="39" customFormat="true" ht="12.75" hidden="true" customHeight="true" outlineLevel="0" collapsed="false">
      <c r="D24" s="43"/>
      <c r="E24" s="44"/>
      <c r="F24" s="45"/>
    </row>
    <row r="25" s="39" customFormat="true" ht="12.75" hidden="true" customHeight="true" outlineLevel="0" collapsed="false">
      <c r="D25" s="43"/>
      <c r="E25" s="44"/>
      <c r="F25" s="45"/>
    </row>
    <row r="26" s="39" customFormat="true" ht="12.75" hidden="true" customHeight="true" outlineLevel="0" collapsed="false">
      <c r="D26" s="43"/>
      <c r="E26" s="44"/>
      <c r="F26" s="45"/>
    </row>
    <row r="27" s="39" customFormat="true" ht="15" hidden="true" customHeight="false" outlineLevel="0" collapsed="false">
      <c r="E27" s="44"/>
      <c r="F27" s="45"/>
    </row>
    <row r="28" s="39" customFormat="true" ht="15" hidden="true" customHeight="false" outlineLevel="0" collapsed="false"/>
    <row r="29" s="39" customFormat="true" ht="15" hidden="true" customHeight="false" outlineLevel="0" collapsed="false"/>
    <row r="30" customFormat="false" ht="18.75" hidden="true" customHeight="true" outlineLevel="0" collapsed="false">
      <c r="E30" s="39"/>
      <c r="F30" s="39"/>
    </row>
  </sheetData>
  <sheetProtection sheet="true" password="f884" objects="true" scenarios="true"/>
  <mergeCells count="2">
    <mergeCell ref="E5:F5"/>
    <mergeCell ref="E19:F19"/>
  </mergeCells>
  <dataValidations count="8">
    <dataValidation allowBlank="true" operator="between" showDropDown="false" showErrorMessage="true" showInputMessage="false" sqref="F22:F27" type="list">
      <formula1>$U$1:$U$2</formula1>
      <formula2>0</formula2>
    </dataValidation>
    <dataValidation allowBlank="true" operator="between" prompt="Enter date in DD-MM-YYYY format." showDropDown="false" showErrorMessage="true" showInputMessage="true" sqref="F14:F15" type="none">
      <formula1>0</formula1>
      <formula2>0</formula2>
    </dataValidation>
    <dataValidation allowBlank="true" operator="between" showDropDown="false" showErrorMessage="true" showInputMessage="false" sqref="F12" type="list">
      <formula1>$R$1:$R$3</formula1>
      <formula2>0</formula2>
    </dataValidation>
    <dataValidation allowBlank="true" operator="between" showDropDown="false" showErrorMessage="true" showInputMessage="false" sqref="F13" type="list">
      <formula1>IF(F11="Yes",yy,pre)</formula1>
      <formula2>0</formula2>
    </dataValidation>
    <dataValidation allowBlank="true" operator="equal" showDropDown="false" showErrorMessage="true" showInputMessage="false" sqref="F6" type="textLength">
      <formula1>6</formula1>
      <formula2>0</formula2>
    </dataValidation>
    <dataValidation allowBlank="true" operator="between" showDropDown="false" showErrorMessage="true" showInputMessage="false" sqref="F11" type="list">
      <formula1>$X$7:$X$8</formula1>
      <formula2>0</formula2>
    </dataValidation>
    <dataValidation allowBlank="true" operator="between" showDropDown="false" showErrorMessage="true" showInputMessage="false" sqref="G13" type="custom">
      <formula1>IF(F11="Yes",OFFSET(R1,2,1,2,1),OFFSET(R1,1,2,3,1))</formula1>
      <formula2>0</formula2>
    </dataValidation>
    <dataValidation allowBlank="true" operator="equal" showDropDown="false" showErrorMessage="true" showInputMessage="false" sqref="F9" type="textLength">
      <formula1>12</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7"/>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W15" activeCellId="0" sqref="W15"/>
    </sheetView>
  </sheetViews>
  <sheetFormatPr defaultColWidth="3.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6.97"/>
    <col collapsed="false" customWidth="true" hidden="true" outlineLevel="0" max="14" min="14" style="0" width="16.97"/>
    <col collapsed="false" customWidth="true" hidden="false" outlineLevel="0" max="15" min="15" style="0" width="17.4"/>
    <col collapsed="false" customWidth="true" hidden="false" outlineLevel="0" max="16" min="16" style="0" width="9.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98"/>
    <col collapsed="false" customWidth="true" hidden="false" outlineLevel="0" max="23" min="23" style="0" width="15.4"/>
    <col collapsed="false" customWidth="true" hidden="false" outlineLevel="0" max="24" min="24" style="0" width="19.39"/>
    <col collapsed="false" customWidth="true" hidden="false" outlineLevel="0" max="25" min="25" style="0" width="3.7"/>
    <col collapsed="false" customWidth="true" hidden="false" outlineLevel="0" max="26" min="26" style="0" width="3.13"/>
    <col collapsed="false" customWidth="false" hidden="true" outlineLevel="0" max="257" min="27" style="0" width="3.84"/>
  </cols>
  <sheetData>
    <row r="1" customFormat="false" ht="15" hidden="true" customHeight="false" outlineLevel="0" collapsed="false">
      <c r="I1" s="0" t="n">
        <v>1</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597</v>
      </c>
    </row>
    <row r="8" customFormat="false" ht="15" hidden="false" customHeight="true" outlineLevel="0" collapsed="false">
      <c r="AR8" s="0" t="s">
        <v>568</v>
      </c>
    </row>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c r="AR9" s="0" t="s">
        <v>598</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AR10" s="0" t="s">
        <v>569</v>
      </c>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c r="AR11" s="0" t="s">
        <v>599</v>
      </c>
    </row>
    <row r="12" customFormat="false" ht="15.75" hidden="false" customHeight="false" outlineLevel="0" collapsed="false">
      <c r="E12" s="259" t="s">
        <v>608</v>
      </c>
      <c r="F12" s="287" t="s">
        <v>491</v>
      </c>
      <c r="G12" s="261"/>
      <c r="H12" s="261"/>
      <c r="I12" s="261"/>
      <c r="J12" s="261"/>
      <c r="K12" s="261"/>
      <c r="L12" s="261"/>
      <c r="M12" s="261"/>
      <c r="N12" s="261"/>
      <c r="O12" s="261"/>
      <c r="P12" s="261"/>
      <c r="Q12" s="261"/>
      <c r="R12" s="261"/>
      <c r="S12" s="261"/>
      <c r="T12" s="261"/>
      <c r="U12" s="261"/>
      <c r="V12" s="261"/>
      <c r="W12" s="261"/>
      <c r="X12" s="262"/>
      <c r="AR12" s="0" t="s">
        <v>601</v>
      </c>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SUM(AC16:AC65536)</f>
        <v>0</v>
      </c>
      <c r="AR13" s="263" t="s">
        <v>572</v>
      </c>
    </row>
    <row r="14" customFormat="false" ht="24.95" hidden="false" customHeight="true" outlineLevel="0" collapsed="false">
      <c r="E14" s="310"/>
      <c r="F14" s="311"/>
      <c r="G14" s="342" t="s">
        <v>602</v>
      </c>
      <c r="H14" s="311"/>
      <c r="I14" s="311"/>
      <c r="J14" s="311"/>
      <c r="K14" s="311"/>
      <c r="L14" s="311"/>
      <c r="M14" s="311"/>
      <c r="N14" s="311"/>
      <c r="O14" s="311"/>
      <c r="P14" s="311"/>
      <c r="Q14" s="311"/>
      <c r="R14" s="311"/>
      <c r="S14" s="311"/>
      <c r="T14" s="311"/>
      <c r="U14" s="311"/>
      <c r="V14" s="311"/>
      <c r="W14" s="311"/>
      <c r="X14" s="312"/>
      <c r="AR14" s="0" t="s">
        <v>587</v>
      </c>
    </row>
    <row r="15" customFormat="false" ht="24.95" hidden="false" customHeight="true" outlineLevel="0" collapsed="false">
      <c r="E15" s="264" t="n">
        <v>1</v>
      </c>
      <c r="F15" s="344" t="s">
        <v>609</v>
      </c>
      <c r="G15" s="278" t="s">
        <v>610</v>
      </c>
      <c r="H15" s="268" t="n">
        <v>41805</v>
      </c>
      <c r="I15" s="268"/>
      <c r="J15" s="268"/>
      <c r="K15" s="269" t="n">
        <f aca="false">+IFERROR(IF(COUNT(H15:J15),ROUND(SUM(H15:J15),0),""),"")</f>
        <v>41805</v>
      </c>
      <c r="L15" s="270" t="n">
        <f aca="false">+IFERROR(IF(COUNT(K15),ROUND(K15/'Shareholding Pattern'!$L$57*100,2),""),"")</f>
        <v>1.1</v>
      </c>
      <c r="M15" s="271" t="n">
        <f aca="false">IF(H15="","",H15)</f>
        <v>41805</v>
      </c>
      <c r="N15" s="271"/>
      <c r="O15" s="270" t="n">
        <f aca="false">+IFERROR(IF(COUNT(M15:N15),ROUND(SUM(M15,N15),2),""),"")</f>
        <v>41805</v>
      </c>
      <c r="P15" s="270" t="n">
        <f aca="false">+IFERROR(IF(COUNT(O15),ROUND(O15/('Shareholding Pattern'!$P$58)*100,2),""),"")</f>
        <v>1.03</v>
      </c>
      <c r="Q15" s="268"/>
      <c r="R15" s="268"/>
      <c r="S15" s="269" t="str">
        <f aca="false">+IFERROR(IF(COUNT(Q15:R15),ROUND(SUM(Q15:R15),0),""),"")</f>
        <v/>
      </c>
      <c r="T15" s="270" t="n">
        <f aca="false">+IFERROR(IF(COUNT(K15,S15),ROUND(SUM(S15,K15)/SUM('Shareholding Pattern'!$L$57,'Shareholding Pattern'!$T$57)*100,2),""),"")</f>
        <v>1.1</v>
      </c>
      <c r="U15" s="268"/>
      <c r="V15" s="270" t="str">
        <f aca="false">+IFERROR(IF(COUNT(U15),ROUND(SUM(U15)/SUM(K15)*100,2),""),0)</f>
        <v/>
      </c>
      <c r="W15" s="268" t="n">
        <v>41805</v>
      </c>
      <c r="X15" s="279"/>
      <c r="Y15" s="263"/>
      <c r="Z15" s="263"/>
      <c r="AA15" s="263"/>
      <c r="AB15" s="263"/>
      <c r="AC15" s="263" t="n">
        <f aca="false">IF(SUM(H15:W15)&gt;0,1,0)</f>
        <v>1</v>
      </c>
    </row>
    <row r="16" customFormat="false" ht="24.95" hidden="true" customHeight="true" outlineLevel="0" collapsed="false">
      <c r="E16" s="313"/>
      <c r="F16" s="314"/>
      <c r="G16" s="314"/>
      <c r="H16" s="314"/>
      <c r="I16" s="314"/>
      <c r="J16" s="314"/>
      <c r="K16" s="314"/>
      <c r="L16" s="314"/>
      <c r="M16" s="314"/>
      <c r="N16" s="314"/>
      <c r="O16" s="314"/>
      <c r="P16" s="314"/>
      <c r="Q16" s="314"/>
      <c r="R16" s="314"/>
      <c r="S16" s="314"/>
      <c r="T16" s="314"/>
      <c r="U16" s="314"/>
      <c r="V16" s="314"/>
      <c r="W16" s="307"/>
      <c r="AR16" s="0" t="s">
        <v>605</v>
      </c>
    </row>
    <row r="17" customFormat="false" ht="20.1" hidden="false" customHeight="true" outlineLevel="0" collapsed="false">
      <c r="E17" s="308"/>
      <c r="F17" s="334" t="s">
        <v>564</v>
      </c>
      <c r="G17" s="334" t="s">
        <v>159</v>
      </c>
      <c r="H17" s="204" t="n">
        <f aca="false">+IFERROR(IF(COUNT(H14:H16),ROUND(SUM(H14:H16),0),""),"")</f>
        <v>41805</v>
      </c>
      <c r="I17" s="204" t="str">
        <f aca="false">+IFERROR(IF(COUNT(I14:I16),ROUND(SUM(I14:I16),0),""),"")</f>
        <v/>
      </c>
      <c r="J17" s="204" t="str">
        <f aca="false">+IFERROR(IF(COUNT(J14:J16),ROUND(SUM(J14:J16),0),""),"")</f>
        <v/>
      </c>
      <c r="K17" s="204" t="n">
        <f aca="false">+IFERROR(IF(COUNT(K14:K16),ROUND(SUM(K14:K16),0),""),"")</f>
        <v>41805</v>
      </c>
      <c r="L17" s="270" t="n">
        <f aca="false">+IFERROR(IF(COUNT(K17),ROUND(K17/'Shareholding Pattern'!$L$57*100,2),""),"")</f>
        <v>1.1</v>
      </c>
      <c r="M17" s="193" t="n">
        <f aca="false">+IFERROR(IF(COUNT(M14:M16),ROUND(SUM(M14:M16),0),""),"")</f>
        <v>41805</v>
      </c>
      <c r="N17" s="193" t="str">
        <f aca="false">+IFERROR(IF(COUNT(N14:N16),ROUND(SUM(N14:N16),0),""),"")</f>
        <v/>
      </c>
      <c r="O17" s="193" t="n">
        <f aca="false">+IFERROR(IF(COUNT(O14:O16),ROUND(SUM(O14:O16),0),""),"")</f>
        <v>41805</v>
      </c>
      <c r="P17" s="270" t="n">
        <f aca="false">+IFERROR(IF(COUNT(O17),ROUND(O17/('Shareholding Pattern'!$P$58)*100,2),""),"")</f>
        <v>1.03</v>
      </c>
      <c r="Q17" s="204" t="str">
        <f aca="false">+IFERROR(IF(COUNT(Q14:Q16),ROUND(SUM(Q14:Q16),0),""),"")</f>
        <v/>
      </c>
      <c r="R17" s="204" t="str">
        <f aca="false">+IFERROR(IF(COUNT(R14:R16),ROUND(SUM(R14:R16),0),""),"")</f>
        <v/>
      </c>
      <c r="S17" s="204" t="str">
        <f aca="false">+IFERROR(IF(COUNT(S14:S16),ROUND(SUM(S14:S16),0),""),"")</f>
        <v/>
      </c>
      <c r="T17" s="270" t="n">
        <f aca="false">+IFERROR(IF(COUNT(K17,S17),ROUND(SUM(S17,K17)/SUM('Shareholding Pattern'!$L$57,'Shareholding Pattern'!$T$57)*100,2),""),"")</f>
        <v>1.1</v>
      </c>
      <c r="U17" s="204" t="str">
        <f aca="false">+IFERROR(IF(COUNT(U14:U16),ROUND(SUM(U14:U16),0),""),"")</f>
        <v/>
      </c>
      <c r="V17" s="270" t="str">
        <f aca="false">+IFERROR(IF(COUNT(U17),ROUND(SUM(U17)/SUM(K17)*100,2),""),0)</f>
        <v/>
      </c>
      <c r="W17" s="204" t="n">
        <f aca="false">+IFERROR(IF(COUNT(W14:W16),ROUND(SUM(W14:W16),0),""),"")</f>
        <v>41805</v>
      </c>
      <c r="AR17" s="0" t="s">
        <v>581</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H15:J15 M15:N15 Q15:R15" type="whole">
      <formula1>0</formula1>
      <formula2>0</formula2>
    </dataValidation>
    <dataValidation allowBlank="true" operator="equal" prompt="[A-Z][A-Z][A-Z][A-Z][A-Z][0-9][0-9][0-9][0-9][A-Z]&#10;&#10;In absence of PAN write : ZZZZZ9999Z" showDropDown="false" showErrorMessage="true" showInputMessage="true" sqref="G13 G15" type="textLength">
      <formula1>10</formula1>
      <formula2>0</formula2>
    </dataValidation>
    <dataValidation allowBlank="true" operator="lessThanOrEqual" showDropDown="false" showErrorMessage="true" showInputMessage="false" sqref="U13 U15" type="whole">
      <formula1>H13</formula1>
      <formula2>0</formula2>
    </dataValidation>
    <dataValidation allowBlank="true" operator="lessThanOrEqual" showDropDown="false" showErrorMessage="true" showInputMessage="false" sqref="W13 W15" type="whole">
      <formula1>K13</formula1>
      <formula2>0</formula2>
    </dataValidation>
  </dataValidations>
  <hyperlinks>
    <hyperlink ref="F17" location="'Shareholding Pattern'!F34" display="Click here to go back"/>
    <hyperlink ref="G17" location="'Shareholding Pattern'!F3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2" activeCellId="0" sqref="F12"/>
    </sheetView>
  </sheetViews>
  <sheetFormatPr defaultColWidth="2.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6.97"/>
    <col collapsed="false" customWidth="true" hidden="true" outlineLevel="0" max="14" min="14" style="0" width="17.4"/>
    <col collapsed="false" customWidth="true" hidden="false" outlineLevel="0" max="15" min="15" style="0" width="18.26"/>
    <col collapsed="false" customWidth="true" hidden="false" outlineLevel="0" max="16" min="16" style="0" width="9.69"/>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98"/>
    <col collapsed="false" customWidth="true" hidden="false" outlineLevel="0" max="23" min="23" style="0" width="15.4"/>
    <col collapsed="false" customWidth="true" hidden="false" outlineLevel="0" max="24" min="24" style="0" width="18.68"/>
    <col collapsed="false" customWidth="true" hidden="false" outlineLevel="0" max="25" min="25" style="0" width="3.98"/>
    <col collapsed="false" customWidth="true" hidden="false" outlineLevel="0" max="26" min="26" style="0" width="3.28"/>
    <col collapsed="false" customWidth="false" hidden="true" outlineLevel="0" max="257" min="27" style="0" width="2.84"/>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597</v>
      </c>
    </row>
    <row r="8" customFormat="false" ht="15" hidden="false" customHeight="true" outlineLevel="0" collapsed="false">
      <c r="AR8" s="0" t="s">
        <v>568</v>
      </c>
    </row>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c r="AR9" s="0" t="s">
        <v>598</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AR10" s="0" t="s">
        <v>569</v>
      </c>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c r="AR11" s="0" t="s">
        <v>599</v>
      </c>
    </row>
    <row r="12" customFormat="false" ht="18.75" hidden="false" customHeight="true" outlineLevel="0" collapsed="false">
      <c r="E12" s="259" t="s">
        <v>611</v>
      </c>
      <c r="F12" s="287" t="s">
        <v>418</v>
      </c>
      <c r="G12" s="261"/>
      <c r="H12" s="261"/>
      <c r="I12" s="261"/>
      <c r="J12" s="261"/>
      <c r="K12" s="261"/>
      <c r="L12" s="261"/>
      <c r="M12" s="261"/>
      <c r="N12" s="261"/>
      <c r="O12" s="261"/>
      <c r="P12" s="261"/>
      <c r="Q12" s="261"/>
      <c r="R12" s="261"/>
      <c r="S12" s="261"/>
      <c r="T12" s="261"/>
      <c r="U12" s="261"/>
      <c r="V12" s="261"/>
      <c r="W12" s="261"/>
      <c r="X12" s="262"/>
      <c r="AR12" s="0" t="s">
        <v>601</v>
      </c>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SUM(AC15:AC65535)</f>
        <v>0</v>
      </c>
      <c r="AR13" s="263" t="s">
        <v>572</v>
      </c>
    </row>
    <row r="14" customFormat="false" ht="24.95" hidden="false" customHeight="true" outlineLevel="0" collapsed="false">
      <c r="E14" s="310"/>
      <c r="F14" s="311"/>
      <c r="G14" s="342" t="s">
        <v>602</v>
      </c>
      <c r="H14" s="311"/>
      <c r="I14" s="311"/>
      <c r="J14" s="311"/>
      <c r="K14" s="311"/>
      <c r="L14" s="311"/>
      <c r="M14" s="311"/>
      <c r="N14" s="311"/>
      <c r="O14" s="311"/>
      <c r="P14" s="311"/>
      <c r="Q14" s="311"/>
      <c r="R14" s="311"/>
      <c r="S14" s="311"/>
      <c r="T14" s="311"/>
      <c r="U14" s="311"/>
      <c r="V14" s="311"/>
      <c r="W14" s="311"/>
      <c r="X14" s="312"/>
      <c r="AR14" s="0" t="s">
        <v>587</v>
      </c>
    </row>
    <row r="15" customFormat="false" ht="20.1"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07"/>
      <c r="AR15" s="0" t="s">
        <v>605</v>
      </c>
    </row>
    <row r="16" customFormat="false" ht="20.1" hidden="false" customHeight="true" outlineLevel="0" collapsed="false">
      <c r="E16" s="308"/>
      <c r="F16" s="334" t="s">
        <v>564</v>
      </c>
      <c r="G16" s="334" t="s">
        <v>159</v>
      </c>
      <c r="H16" s="204" t="str">
        <f aca="false">+IFERROR(IF(COUNT(H14:H15),ROUND(SUM(H14:H15),0),""),"")</f>
        <v/>
      </c>
      <c r="I16" s="204" t="str">
        <f aca="false">+IFERROR(IF(COUNT(I14:I15),ROUND(SUM(I14:I15),0),""),"")</f>
        <v/>
      </c>
      <c r="J16" s="204" t="str">
        <f aca="false">+IFERROR(IF(COUNT(J14:J15),ROUND(SUM(J14:J15),0),""),"")</f>
        <v/>
      </c>
      <c r="K16" s="204" t="str">
        <f aca="false">+IFERROR(IF(COUNT(K14:K15),ROUND(SUM(K14:K15),0),""),"")</f>
        <v/>
      </c>
      <c r="L16" s="270" t="str">
        <f aca="false">+IFERROR(IF(COUNT(K16),ROUND(K16/'Shareholding Pattern'!$L$57*100,2),""),"")</f>
        <v/>
      </c>
      <c r="M16" s="193" t="str">
        <f aca="false">+IFERROR(IF(COUNT(M14:M15),ROUND(SUM(M14:M15),0),""),"")</f>
        <v/>
      </c>
      <c r="N16" s="193" t="str">
        <f aca="false">+IFERROR(IF(COUNT(N14:N15),ROUND(SUM(N14:N15),0),""),"")</f>
        <v/>
      </c>
      <c r="O16" s="193" t="str">
        <f aca="false">+IFERROR(IF(COUNT(O14:O15),ROUND(SUM(O14:O15),0),""),"")</f>
        <v/>
      </c>
      <c r="P16" s="270" t="str">
        <f aca="false">+IFERROR(IF(COUNT(O16),ROUND(O16/('Shareholding Pattern'!$P$58)*100,2),""),"")</f>
        <v/>
      </c>
      <c r="Q16" s="204" t="str">
        <f aca="false">+IFERROR(IF(COUNT(Q14:Q15),ROUND(SUM(Q14:Q15),0),""),"")</f>
        <v/>
      </c>
      <c r="R16" s="204" t="str">
        <f aca="false">+IFERROR(IF(COUNT(R14:R15),ROUND(SUM(R14:R15),0),""),"")</f>
        <v/>
      </c>
      <c r="S16" s="204" t="str">
        <f aca="false">+IFERROR(IF(COUNT(S14:S15),ROUND(SUM(S14:S15),0),""),"")</f>
        <v/>
      </c>
      <c r="T16" s="270" t="str">
        <f aca="false">+IFERROR(IF(COUNT(K16,S16),ROUND(SUM(S16,K16)/SUM('Shareholding Pattern'!$L$57,'Shareholding Pattern'!$T$57)*100,2),""),"")</f>
        <v/>
      </c>
      <c r="U16" s="204" t="str">
        <f aca="false">+IFERROR(IF(COUNT(U14:U15),ROUND(SUM(U14:U15),0),""),"")</f>
        <v/>
      </c>
      <c r="V16" s="270" t="str">
        <f aca="false">+IFERROR(IF(COUNT(U16),ROUND(SUM(U16)/SUM(K16)*100,2),""),0)</f>
        <v/>
      </c>
      <c r="W16" s="204" t="str">
        <f aca="false">+IFERROR(IF(COUNT(W14:W15),ROUND(SUM(W14:W15),0),""),"")</f>
        <v/>
      </c>
      <c r="AR16" s="0" t="s">
        <v>581</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K13</formula1>
      <formula2>0</formula2>
    </dataValidation>
    <dataValidation allowBlank="true" operator="lessThanOrEqual" showDropDown="false" showErrorMessage="true" showInputMessage="false" sqref="U13" type="whole">
      <formula1>H13</formula1>
      <formula2>0</formula2>
    </dataValidation>
  </dataValidations>
  <hyperlinks>
    <hyperlink ref="F16" location="'Shareholding Pattern'!F35" display="Click here to go back"/>
    <hyperlink ref="G16" location="'Shareholding Pattern'!F3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5.70703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8.26"/>
    <col collapsed="false" customWidth="true" hidden="true" outlineLevel="0" max="14" min="14" style="0" width="16.54"/>
    <col collapsed="false" customWidth="true" hidden="false" outlineLevel="0" max="15" min="15" style="0" width="16.4"/>
    <col collapsed="false" customWidth="true" hidden="false" outlineLevel="0" max="16" min="16" style="0" width="9.8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9.27"/>
    <col collapsed="false" customWidth="true" hidden="false" outlineLevel="0" max="23" min="23" style="0" width="15.4"/>
    <col collapsed="false" customWidth="true" hidden="false" outlineLevel="0" max="24" min="24" style="0" width="19.39"/>
    <col collapsed="false" customWidth="true" hidden="false" outlineLevel="0" max="25" min="25" style="0" width="2.84"/>
    <col collapsed="false" customWidth="true" hidden="false" outlineLevel="0" max="26" min="26" style="0" width="2.56"/>
    <col collapsed="false" customWidth="false" hidden="true" outlineLevel="0" max="257" min="27" style="0" width="5.7"/>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597</v>
      </c>
    </row>
    <row r="8" customFormat="false" ht="15" hidden="false" customHeight="true" outlineLevel="0" collapsed="false">
      <c r="AR8" s="0" t="s">
        <v>568</v>
      </c>
    </row>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c r="AR9" s="0" t="s">
        <v>598</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AR10" s="0" t="s">
        <v>569</v>
      </c>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c r="AR11" s="0" t="s">
        <v>599</v>
      </c>
    </row>
    <row r="12" customFormat="false" ht="15.75" hidden="false" customHeight="true" outlineLevel="0" collapsed="false">
      <c r="E12" s="259" t="s">
        <v>612</v>
      </c>
      <c r="F12" s="287" t="s">
        <v>500</v>
      </c>
      <c r="G12" s="261"/>
      <c r="H12" s="261"/>
      <c r="I12" s="261"/>
      <c r="J12" s="261"/>
      <c r="K12" s="261"/>
      <c r="L12" s="261"/>
      <c r="M12" s="261"/>
      <c r="N12" s="261"/>
      <c r="O12" s="261"/>
      <c r="P12" s="261"/>
      <c r="Q12" s="261"/>
      <c r="R12" s="261"/>
      <c r="S12" s="261"/>
      <c r="T12" s="261"/>
      <c r="U12" s="261"/>
      <c r="V12" s="261"/>
      <c r="W12" s="261"/>
      <c r="X12" s="262"/>
      <c r="AR12" s="0" t="s">
        <v>601</v>
      </c>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SUM(AC15:AC65535)</f>
        <v>0</v>
      </c>
      <c r="AR13" s="263" t="s">
        <v>572</v>
      </c>
    </row>
    <row r="14" customFormat="false" ht="24.95" hidden="false" customHeight="true" outlineLevel="0" collapsed="false">
      <c r="E14" s="310"/>
      <c r="F14" s="311"/>
      <c r="G14" s="343" t="s">
        <v>604</v>
      </c>
      <c r="H14" s="311"/>
      <c r="I14" s="311"/>
      <c r="J14" s="311"/>
      <c r="K14" s="311"/>
      <c r="L14" s="311"/>
      <c r="M14" s="311"/>
      <c r="N14" s="311"/>
      <c r="O14" s="311"/>
      <c r="P14" s="311"/>
      <c r="Q14" s="311"/>
      <c r="R14" s="311"/>
      <c r="S14" s="311"/>
      <c r="T14" s="311"/>
      <c r="U14" s="311"/>
      <c r="V14" s="311"/>
      <c r="W14" s="311"/>
      <c r="X14" s="312"/>
      <c r="AR14" s="0" t="s">
        <v>587</v>
      </c>
    </row>
    <row r="15" customFormat="false" ht="20.1"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07"/>
      <c r="AR15" s="0" t="s">
        <v>605</v>
      </c>
    </row>
    <row r="16" customFormat="false" ht="20.1" hidden="false" customHeight="true" outlineLevel="0" collapsed="false">
      <c r="E16" s="308"/>
      <c r="F16" s="334" t="s">
        <v>564</v>
      </c>
      <c r="G16" s="334" t="s">
        <v>159</v>
      </c>
      <c r="H16" s="204" t="str">
        <f aca="false">+IFERROR(IF(COUNT(H14:H15),ROUND(SUM(H14:H15),0),""),"")</f>
        <v/>
      </c>
      <c r="I16" s="204" t="str">
        <f aca="false">+IFERROR(IF(COUNT(I14:I15),ROUND(SUM(I14:I15),0),""),"")</f>
        <v/>
      </c>
      <c r="J16" s="204" t="str">
        <f aca="false">+IFERROR(IF(COUNT(J14:J15),ROUND(SUM(J14:J15),0),""),"")</f>
        <v/>
      </c>
      <c r="K16" s="204" t="str">
        <f aca="false">+IFERROR(IF(COUNT(K14:K15),ROUND(SUM(K14:K15),0),""),"")</f>
        <v/>
      </c>
      <c r="L16" s="270" t="str">
        <f aca="false">+IFERROR(IF(COUNT(K16),ROUND(K16/'Shareholding Pattern'!$L$57*100,2),""),"")</f>
        <v/>
      </c>
      <c r="M16" s="193" t="str">
        <f aca="false">+IFERROR(IF(COUNT(M14:M15),ROUND(SUM(M14:M15),0),""),"")</f>
        <v/>
      </c>
      <c r="N16" s="193" t="str">
        <f aca="false">+IFERROR(IF(COUNT(N14:N15),ROUND(SUM(N14:N15),0),""),"")</f>
        <v/>
      </c>
      <c r="O16" s="193" t="str">
        <f aca="false">+IFERROR(IF(COUNT(O14:O15),ROUND(SUM(O14:O15),0),""),"")</f>
        <v/>
      </c>
      <c r="P16" s="270" t="str">
        <f aca="false">+IFERROR(IF(COUNT(O16),ROUND(O16/('Shareholding Pattern'!$P$58)*100,2),""),"")</f>
        <v/>
      </c>
      <c r="Q16" s="204" t="str">
        <f aca="false">+IFERROR(IF(COUNT(Q14:Q15),ROUND(SUM(Q14:Q15),0),""),"")</f>
        <v/>
      </c>
      <c r="R16" s="204" t="str">
        <f aca="false">+IFERROR(IF(COUNT(R14:R15),ROUND(SUM(R14:R15),0),""),"")</f>
        <v/>
      </c>
      <c r="S16" s="204" t="str">
        <f aca="false">+IFERROR(IF(COUNT(S14:S15),ROUND(SUM(S14:S15),0),""),"")</f>
        <v/>
      </c>
      <c r="T16" s="270" t="str">
        <f aca="false">+IFERROR(IF(COUNT(K16,S16),ROUND(SUM(S16,K16)/SUM('Shareholding Pattern'!$L$57,'Shareholding Pattern'!$T$57)*100,2),""),"")</f>
        <v/>
      </c>
      <c r="U16" s="204" t="str">
        <f aca="false">+IFERROR(IF(COUNT(U14:U15),ROUND(SUM(U14:U15),0),""),"")</f>
        <v/>
      </c>
      <c r="V16" s="270" t="str">
        <f aca="false">+IFERROR(IF(COUNT(U16),ROUND(SUM(U16)/SUM(K16)*100,2),""),0)</f>
        <v/>
      </c>
      <c r="W16" s="204" t="str">
        <f aca="false">+IFERROR(IF(COUNT(W14:W15),ROUND(SUM(W14:W15),0),""),"")</f>
        <v/>
      </c>
      <c r="AR16" s="0" t="s">
        <v>581</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6" display="Click here to go back"/>
    <hyperlink ref="G16" location="'Shareholding Pattern'!F36"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tru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0.28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68"/>
    <col collapsed="false" customWidth="true" hidden="true" outlineLevel="0" max="14" min="14" style="0" width="15.68"/>
    <col collapsed="false" customWidth="true" hidden="false" outlineLevel="0" max="15" min="15" style="0" width="17.68"/>
    <col collapsed="false" customWidth="true" hidden="false" outlineLevel="0" max="16" min="16" style="0" width="9.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13"/>
    <col collapsed="false" customWidth="true" hidden="false" outlineLevel="0" max="23" min="23" style="0" width="15.4"/>
    <col collapsed="false" customWidth="true" hidden="false" outlineLevel="0" max="24" min="24" style="0" width="16.83"/>
    <col collapsed="false" customWidth="true" hidden="false" outlineLevel="0" max="25" min="25" style="0" width="3.56"/>
    <col collapsed="false" customWidth="true" hidden="false" outlineLevel="0" max="26" min="26" style="0" width="3.41"/>
    <col collapsed="false" customWidth="false" hidden="true" outlineLevel="0" max="257" min="27" style="0" width="20.26"/>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597</v>
      </c>
    </row>
    <row r="8" customFormat="false" ht="15" hidden="false" customHeight="true" outlineLevel="0" collapsed="false">
      <c r="AR8" s="0" t="s">
        <v>568</v>
      </c>
    </row>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149</v>
      </c>
      <c r="R9" s="70" t="s">
        <v>613</v>
      </c>
      <c r="S9" s="70" t="s">
        <v>150</v>
      </c>
      <c r="T9" s="70" t="s">
        <v>566</v>
      </c>
      <c r="U9" s="70" t="s">
        <v>152</v>
      </c>
      <c r="V9" s="70"/>
      <c r="W9" s="70" t="s">
        <v>154</v>
      </c>
      <c r="X9" s="70" t="s">
        <v>351</v>
      </c>
      <c r="AR9" s="0" t="s">
        <v>598</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AR10" s="0" t="s">
        <v>569</v>
      </c>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c r="AR11" s="0" t="s">
        <v>599</v>
      </c>
    </row>
    <row r="12" customFormat="false" ht="20.25" hidden="false" customHeight="true" outlineLevel="0" collapsed="false">
      <c r="E12" s="259" t="s">
        <v>614</v>
      </c>
      <c r="F12" s="287" t="s">
        <v>505</v>
      </c>
      <c r="G12" s="261"/>
      <c r="H12" s="261"/>
      <c r="I12" s="261"/>
      <c r="J12" s="261"/>
      <c r="K12" s="261"/>
      <c r="L12" s="261"/>
      <c r="M12" s="261"/>
      <c r="N12" s="261"/>
      <c r="O12" s="261"/>
      <c r="P12" s="261"/>
      <c r="Q12" s="261"/>
      <c r="R12" s="261"/>
      <c r="S12" s="261"/>
      <c r="T12" s="261"/>
      <c r="U12" s="261"/>
      <c r="V12" s="261"/>
      <c r="W12" s="261"/>
      <c r="X12" s="262"/>
      <c r="AR12" s="0" t="s">
        <v>601</v>
      </c>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SUM(AC15:AC65535)</f>
        <v>0</v>
      </c>
      <c r="AR13" s="263" t="s">
        <v>572</v>
      </c>
    </row>
    <row r="14" customFormat="false" ht="24.95" hidden="false" customHeight="true" outlineLevel="0" collapsed="false">
      <c r="E14" s="310"/>
      <c r="F14" s="311"/>
      <c r="G14" s="342" t="s">
        <v>602</v>
      </c>
      <c r="H14" s="311"/>
      <c r="I14" s="311"/>
      <c r="J14" s="311"/>
      <c r="K14" s="311"/>
      <c r="L14" s="311"/>
      <c r="M14" s="311"/>
      <c r="N14" s="311"/>
      <c r="O14" s="311"/>
      <c r="P14" s="311"/>
      <c r="Q14" s="311"/>
      <c r="R14" s="311"/>
      <c r="S14" s="311"/>
      <c r="T14" s="311"/>
      <c r="U14" s="311"/>
      <c r="V14" s="311"/>
      <c r="W14" s="311"/>
      <c r="X14" s="312"/>
      <c r="AR14" s="0" t="s">
        <v>587</v>
      </c>
    </row>
    <row r="15" customFormat="false" ht="15"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07"/>
      <c r="AR15" s="0" t="s">
        <v>605</v>
      </c>
    </row>
    <row r="16" customFormat="false" ht="20.1" hidden="false" customHeight="true" outlineLevel="0" collapsed="false">
      <c r="E16" s="308"/>
      <c r="F16" s="334" t="s">
        <v>564</v>
      </c>
      <c r="G16" s="334" t="s">
        <v>159</v>
      </c>
      <c r="H16" s="204" t="str">
        <f aca="false">+IFERROR(IF(COUNT(H14:H15),ROUND(SUM(H14:H15),0),""),"")</f>
        <v/>
      </c>
      <c r="I16" s="204" t="str">
        <f aca="false">+IFERROR(IF(COUNT(I14:I15),ROUND(SUM(I14:I15),0),""),"")</f>
        <v/>
      </c>
      <c r="J16" s="204" t="str">
        <f aca="false">+IFERROR(IF(COUNT(J14:J15),ROUND(SUM(J14:J15),0),""),"")</f>
        <v/>
      </c>
      <c r="K16" s="204" t="str">
        <f aca="false">+IFERROR(IF(COUNT(K14:K15),ROUND(SUM(K14:K15),0),""),"")</f>
        <v/>
      </c>
      <c r="L16" s="270" t="str">
        <f aca="false">+IFERROR(IF(COUNT(K16),ROUND(K16/'Shareholding Pattern'!$L$57*100,2),""),"")</f>
        <v/>
      </c>
      <c r="M16" s="193" t="str">
        <f aca="false">+IFERROR(IF(COUNT(M14:M15),ROUND(SUM(M14:M15),0),""),"")</f>
        <v/>
      </c>
      <c r="N16" s="193" t="str">
        <f aca="false">+IFERROR(IF(COUNT(N14:N15),ROUND(SUM(N14:N15),0),""),"")</f>
        <v/>
      </c>
      <c r="O16" s="193" t="str">
        <f aca="false">+IFERROR(IF(COUNT(O14:O15),ROUND(SUM(O14:O15),0),""),"")</f>
        <v/>
      </c>
      <c r="P16" s="270" t="str">
        <f aca="false">+IFERROR(IF(COUNT(O16),ROUND(O16/('Shareholding Pattern'!$P$58)*100,2),""),"")</f>
        <v/>
      </c>
      <c r="Q16" s="204" t="str">
        <f aca="false">+IFERROR(IF(COUNT(Q14:Q15),ROUND(SUM(Q14:Q15),0),""),"")</f>
        <v/>
      </c>
      <c r="R16" s="204" t="str">
        <f aca="false">+IFERROR(IF(COUNT(R14:R15),ROUND(SUM(R14:R15),0),""),"")</f>
        <v/>
      </c>
      <c r="S16" s="204" t="str">
        <f aca="false">+IFERROR(IF(COUNT(S14:S15),ROUND(SUM(S14:S15),0),""),"")</f>
        <v/>
      </c>
      <c r="T16" s="270" t="str">
        <f aca="false">+IFERROR(IF(COUNT(K16,S16),ROUND(SUM(S16,K16)/SUM('Shareholding Pattern'!$L$57,'Shareholding Pattern'!$T$57)*100,2),""),"")</f>
        <v/>
      </c>
      <c r="U16" s="204" t="str">
        <f aca="false">+IFERROR(IF(COUNT(U14:U15),ROUND(SUM(U14:U15),0),""),"")</f>
        <v/>
      </c>
      <c r="V16" s="270" t="str">
        <f aca="false">+IFERROR(IF(COUNT(U16),ROUND(SUM(U16)/SUM(K16)*100,2),""),0)</f>
        <v/>
      </c>
      <c r="W16" s="204" t="str">
        <f aca="false">+IFERROR(IF(COUNT(W14:W15),ROUND(SUM(W14:W15),0),""),"")</f>
        <v/>
      </c>
      <c r="AR16" s="0" t="s">
        <v>581</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7" display="Click here to go back"/>
    <hyperlink ref="G16" location="'Shareholding Pattern'!F37" display="Total"/>
  </hyperlinks>
  <printOptions headings="false" gridLines="false" gridLinesSet="true" horizontalCentered="false" verticalCentered="false"/>
  <pageMargins left="0.708333333333333" right="0.708333333333333" top="0.747916666666667" bottom="0.747916666666667"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2" manualBreakCount="2">
    <brk id="9" man="true" max="65535" min="0"/>
    <brk id="14" man="true" max="65535" min="0"/>
  </colBreaks>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D1:BE16"/>
  <sheetViews>
    <sheetView showFormulas="false" showGridLines="false" showRowColHeaders="true" showZeros="true" rightToLeft="false" tabSelected="false" showOutlineSymbols="true" defaultGridColor="true" view="normal" topLeftCell="A7" colorId="64" zoomScale="70" zoomScaleNormal="70" zoomScalePageLayoutView="100" workbookViewId="0">
      <selection pane="topLeft" activeCell="F16" activeCellId="0" sqref="F16"/>
    </sheetView>
  </sheetViews>
  <sheetFormatPr defaultColWidth="5.1367187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3" min="3" style="0" width="1.99"/>
    <col collapsed="false" customWidth="true" hidden="false" outlineLevel="0" max="4" min="4" style="0" width="7.13"/>
    <col collapsed="false" customWidth="true" hidden="false" outlineLevel="0" max="5" min="5" style="0" width="35.66"/>
    <col collapsed="false" customWidth="true" hidden="false" outlineLevel="0" max="7" min="6" style="0" width="38.52"/>
    <col collapsed="false" customWidth="true" hidden="false" outlineLevel="0" max="8" min="8" style="0" width="13.69"/>
    <col collapsed="false" customWidth="true" hidden="false" outlineLevel="0" max="10" min="9" style="0" width="14.54"/>
    <col collapsed="false" customWidth="true" hidden="true" outlineLevel="0" max="11" min="11" style="0" width="14.54"/>
    <col collapsed="false" customWidth="true" hidden="true" outlineLevel="0" max="12" min="12" style="0" width="15.54"/>
    <col collapsed="false" customWidth="true" hidden="false" outlineLevel="0" max="13" min="13" style="0" width="14.97"/>
    <col collapsed="false" customWidth="true" hidden="false" outlineLevel="0" max="14" min="14" style="0" width="15.4"/>
    <col collapsed="false" customWidth="true" hidden="false" outlineLevel="0" max="15" min="15" style="0" width="15.97"/>
    <col collapsed="false" customWidth="true" hidden="true" outlineLevel="0" max="16" min="16" style="0" width="16.4"/>
    <col collapsed="false" customWidth="true" hidden="false" outlineLevel="0" max="17" min="17" style="0" width="15.27"/>
    <col collapsed="false" customWidth="true" hidden="false" outlineLevel="0" max="18" min="18" style="0" width="12.98"/>
    <col collapsed="false" customWidth="true" hidden="true" outlineLevel="0" max="20" min="19" style="0" width="14.54"/>
    <col collapsed="false" customWidth="true" hidden="true" outlineLevel="0" max="21" min="21" style="0" width="19.12"/>
    <col collapsed="false" customWidth="true" hidden="false" outlineLevel="0" max="22" min="22" style="0" width="15.4"/>
    <col collapsed="false" customWidth="true" hidden="true" outlineLevel="0" max="23" min="23" style="0" width="12.98"/>
    <col collapsed="false" customWidth="true" hidden="true" outlineLevel="0" max="24" min="24" style="0" width="8.27"/>
    <col collapsed="false" customWidth="true" hidden="false" outlineLevel="0" max="25" min="25" style="0" width="14.54"/>
    <col collapsed="false" customWidth="true" hidden="false" outlineLevel="0" max="26" min="26" style="0" width="16.83"/>
    <col collapsed="false" customWidth="true" hidden="false" outlineLevel="0" max="27" min="27" style="0" width="4.28"/>
    <col collapsed="false" customWidth="true" hidden="true" outlineLevel="0" max="28" min="28" style="0" width="2.56"/>
    <col collapsed="false" customWidth="false" hidden="true" outlineLevel="0" max="257" min="29" style="0" width="5.13"/>
  </cols>
  <sheetData>
    <row r="1" customFormat="false" ht="15" hidden="true" customHeight="false" outlineLevel="0" collapsed="false">
      <c r="I1" s="0" t="n">
        <v>0</v>
      </c>
      <c r="AR1" s="0" t="s">
        <v>615</v>
      </c>
      <c r="AS1" s="0" t="s">
        <v>616</v>
      </c>
      <c r="AT1" s="0" t="s">
        <v>617</v>
      </c>
      <c r="AU1" s="0" t="s">
        <v>618</v>
      </c>
      <c r="AV1" s="0" t="s">
        <v>619</v>
      </c>
      <c r="AW1" s="0" t="s">
        <v>578</v>
      </c>
      <c r="AX1" s="0" t="s">
        <v>591</v>
      </c>
      <c r="AY1" s="0" t="s">
        <v>592</v>
      </c>
      <c r="AZ1" s="0" t="s">
        <v>594</v>
      </c>
      <c r="BA1" s="0" t="s">
        <v>576</v>
      </c>
      <c r="BB1" s="0" t="s">
        <v>570</v>
      </c>
      <c r="BC1" s="0" t="s">
        <v>595</v>
      </c>
      <c r="BD1" s="0" t="s">
        <v>596</v>
      </c>
      <c r="BE1" s="0" t="s">
        <v>581</v>
      </c>
    </row>
    <row r="2" customFormat="false" ht="15" hidden="true" customHeight="false" outlineLevel="0" collapsed="false">
      <c r="E2" s="0" t="s">
        <v>367</v>
      </c>
      <c r="F2" s="0" t="s">
        <v>364</v>
      </c>
      <c r="G2" s="0" t="s">
        <v>344</v>
      </c>
      <c r="H2" s="0" t="s">
        <v>346</v>
      </c>
      <c r="I2" s="0" t="s">
        <v>119</v>
      </c>
      <c r="J2" s="0" t="s">
        <v>120</v>
      </c>
      <c r="K2" s="0" t="s">
        <v>121</v>
      </c>
      <c r="L2" s="0" t="s">
        <v>122</v>
      </c>
      <c r="M2" s="0" t="s">
        <v>123</v>
      </c>
      <c r="N2" s="0" t="s">
        <v>124</v>
      </c>
      <c r="O2" s="0" t="s">
        <v>125</v>
      </c>
      <c r="P2" s="0" t="s">
        <v>126</v>
      </c>
      <c r="Q2" s="0" t="s">
        <v>127</v>
      </c>
      <c r="R2" s="0" t="s">
        <v>128</v>
      </c>
      <c r="S2" s="0" t="s">
        <v>129</v>
      </c>
      <c r="T2" s="0" t="s">
        <v>130</v>
      </c>
      <c r="U2" s="0" t="s">
        <v>324</v>
      </c>
      <c r="V2" s="0" t="s">
        <v>131</v>
      </c>
      <c r="W2" s="0" t="s">
        <v>132</v>
      </c>
      <c r="X2" s="0" t="s">
        <v>133</v>
      </c>
      <c r="Y2" s="0" t="s">
        <v>136</v>
      </c>
      <c r="Z2" s="0" t="s">
        <v>351</v>
      </c>
    </row>
    <row r="3" customFormat="false" ht="15" hidden="true" customHeight="false" outlineLevel="0" collapsed="false">
      <c r="I3" s="0" t="str">
        <f aca="false">+IFERROR(IF(COUNT(I13:I15),ROUND(SUMIF($F$13:I15,"Category",I13:I15),0),""),"")</f>
        <v/>
      </c>
      <c r="J3" s="0" t="str">
        <f aca="false">+IFERROR(IF(COUNT(J13:J15),ROUND(SUMIF($F$13:J15,"Category",J13:J15),0),""),"")</f>
        <v/>
      </c>
      <c r="K3" s="0" t="str">
        <f aca="false">+IFERROR(IF(COUNT(K13:K15),ROUND(SUMIF($F$13:K15,"Category",K13:K15),0),""),"")</f>
        <v/>
      </c>
      <c r="L3" s="0" t="str">
        <f aca="false">+IFERROR(IF(COUNT(L13:L15),ROUND(SUMIF($F$13:L15,"Category",L13:L15),0),""),"")</f>
        <v/>
      </c>
      <c r="M3" s="0" t="str">
        <f aca="false">+IFERROR(IF(COUNT(M13:M15),ROUND(SUMIF($F$13:M15,"Category",M13:M15),0),""),"")</f>
        <v/>
      </c>
      <c r="N3" s="0" t="str">
        <f aca="false">+IFERROR(IF(COUNT(N13:N15),ROUND(SUMIF($F$13:N15,"Category",N13:N15),2),""),"")</f>
        <v/>
      </c>
      <c r="O3" s="0" t="str">
        <f aca="false">+IFERROR(IF(COUNT(O13:O15),ROUND(SUMIF($F$13:O15,"Category",O13:O15),2),""),"")</f>
        <v/>
      </c>
      <c r="P3" s="0" t="str">
        <f aca="false">+IFERROR(IF(COUNT(P13:P15),ROUND(SUMIF($F$13:P15,"Category",P13:P15),0),""),"")</f>
        <v/>
      </c>
      <c r="Q3" s="0" t="str">
        <f aca="false">+IFERROR(IF(COUNT(Q13:Q15),ROUND(SUMIF($F$13:Q15,"Category",Q13:Q15),0),""),"")</f>
        <v/>
      </c>
      <c r="R3" s="0" t="str">
        <f aca="false">+IFERROR(IF(COUNT(R13:R15),ROUND(SUMIF($F$13:R15,"Category",R13:R15),2),""),"")</f>
        <v/>
      </c>
      <c r="S3" s="0" t="str">
        <f aca="false">+IFERROR(IF(COUNT(S13:S15),ROUND(SUMIF($F$13:S15,"Category",S13:S15),0),""),"")</f>
        <v/>
      </c>
      <c r="T3" s="0" t="str">
        <f aca="false">+IFERROR(IF(COUNT(T13:T15),ROUND(SUMIF($F$13:T15,"Category",T13:T15),0),""),"")</f>
        <v/>
      </c>
      <c r="U3" s="0" t="str">
        <f aca="false">+IFERROR(IF(COUNT(U13:U15),ROUND(SUMIF($F$13:U15,"Category",U13:U15),0),""),"")</f>
        <v/>
      </c>
      <c r="V3" s="0" t="str">
        <f aca="false">+IFERROR(IF(COUNT(V13:V15),ROUND(SUMIF($F$13:V15,"Category",V13:V15),2),""),"")</f>
        <v/>
      </c>
      <c r="W3" s="0" t="str">
        <f aca="false">+IFERROR(IF(COUNT(W13:W15),ROUND(SUMIF($F$13:W15,"Category",W13:W15),0),""),"")</f>
        <v/>
      </c>
      <c r="X3" s="0" t="str">
        <f aca="false">+IFERROR(IF(COUNT(X13:X15),ROUND(SUMIF($F$13:X15,"Category",X13:X15),2),""),"")</f>
        <v/>
      </c>
      <c r="Y3" s="0" t="str">
        <f aca="false">+IFERROR(IF(COUNT(Y13:Y15),ROUND(SUMIF($F$13:Y15,"Category",Y13:Y15),0),""),"")</f>
        <v/>
      </c>
    </row>
    <row r="4" customFormat="false" ht="15" hidden="true" customHeight="false" outlineLevel="0" collapsed="false">
      <c r="AF4" s="335" t="s">
        <v>597</v>
      </c>
    </row>
    <row r="5" customFormat="false" ht="15" hidden="true" customHeight="false" outlineLevel="0" collapsed="false">
      <c r="AF5" s="335" t="s">
        <v>568</v>
      </c>
    </row>
    <row r="6" customFormat="false" ht="15" hidden="true" customHeight="false" outlineLevel="0" collapsed="false">
      <c r="AF6" s="335" t="s">
        <v>598</v>
      </c>
    </row>
    <row r="7" customFormat="false" ht="15" hidden="false" customHeight="false" outlineLevel="0" collapsed="false">
      <c r="AF7" s="335" t="s">
        <v>569</v>
      </c>
    </row>
    <row r="8" customFormat="false" ht="15" hidden="false" customHeight="false" outlineLevel="0" collapsed="false">
      <c r="AF8" s="335" t="s">
        <v>599</v>
      </c>
    </row>
    <row r="9" customFormat="false" ht="29.25" hidden="false" customHeight="true" outlineLevel="0" collapsed="false">
      <c r="D9" s="70" t="s">
        <v>546</v>
      </c>
      <c r="E9" s="70" t="s">
        <v>582</v>
      </c>
      <c r="F9" s="70" t="s">
        <v>620</v>
      </c>
      <c r="G9" s="70" t="s">
        <v>547</v>
      </c>
      <c r="H9" s="70" t="s">
        <v>548</v>
      </c>
      <c r="I9" s="70" t="s">
        <v>583</v>
      </c>
      <c r="J9" s="70" t="s">
        <v>142</v>
      </c>
      <c r="K9" s="70" t="s">
        <v>143</v>
      </c>
      <c r="L9" s="70" t="s">
        <v>144</v>
      </c>
      <c r="M9" s="70" t="s">
        <v>145</v>
      </c>
      <c r="N9" s="70" t="s">
        <v>146</v>
      </c>
      <c r="O9" s="70" t="s">
        <v>400</v>
      </c>
      <c r="P9" s="70"/>
      <c r="Q9" s="70"/>
      <c r="R9" s="70"/>
      <c r="S9" s="70" t="s">
        <v>148</v>
      </c>
      <c r="T9" s="70" t="s">
        <v>149</v>
      </c>
      <c r="U9" s="70" t="s">
        <v>621</v>
      </c>
      <c r="V9" s="70" t="s">
        <v>566</v>
      </c>
      <c r="W9" s="70" t="s">
        <v>152</v>
      </c>
      <c r="X9" s="70"/>
      <c r="Y9" s="70" t="s">
        <v>154</v>
      </c>
      <c r="Z9" s="70" t="s">
        <v>351</v>
      </c>
      <c r="AG9" s="335" t="s">
        <v>601</v>
      </c>
      <c r="AV9" s="0" t="s">
        <v>582</v>
      </c>
    </row>
    <row r="10" customFormat="false" ht="31.5" hidden="false" customHeight="true" outlineLevel="0" collapsed="false">
      <c r="D10" s="70"/>
      <c r="E10" s="70"/>
      <c r="F10" s="70"/>
      <c r="G10" s="70"/>
      <c r="H10" s="70"/>
      <c r="I10" s="70"/>
      <c r="J10" s="70"/>
      <c r="K10" s="70"/>
      <c r="L10" s="70"/>
      <c r="M10" s="70"/>
      <c r="N10" s="70"/>
      <c r="O10" s="70" t="s">
        <v>401</v>
      </c>
      <c r="P10" s="70"/>
      <c r="Q10" s="70"/>
      <c r="R10" s="70" t="s">
        <v>402</v>
      </c>
      <c r="S10" s="70"/>
      <c r="T10" s="70"/>
      <c r="U10" s="70"/>
      <c r="V10" s="70"/>
      <c r="W10" s="70"/>
      <c r="X10" s="70"/>
      <c r="Y10" s="70"/>
      <c r="Z10" s="70"/>
      <c r="AG10" s="335" t="s">
        <v>572</v>
      </c>
      <c r="AV10" s="0" t="s">
        <v>584</v>
      </c>
    </row>
    <row r="11" customFormat="false" ht="75" hidden="false" customHeight="false" outlineLevel="0" collapsed="false">
      <c r="D11" s="70"/>
      <c r="E11" s="70"/>
      <c r="F11" s="70"/>
      <c r="G11" s="70"/>
      <c r="H11" s="70"/>
      <c r="I11" s="70"/>
      <c r="J11" s="70"/>
      <c r="K11" s="70"/>
      <c r="L11" s="70"/>
      <c r="M11" s="70"/>
      <c r="N11" s="70"/>
      <c r="O11" s="70" t="s">
        <v>157</v>
      </c>
      <c r="P11" s="70" t="s">
        <v>158</v>
      </c>
      <c r="Q11" s="70" t="s">
        <v>159</v>
      </c>
      <c r="R11" s="70"/>
      <c r="S11" s="70"/>
      <c r="T11" s="70"/>
      <c r="U11" s="70"/>
      <c r="V11" s="70"/>
      <c r="W11" s="70" t="s">
        <v>160</v>
      </c>
      <c r="X11" s="70" t="s">
        <v>161</v>
      </c>
      <c r="Y11" s="70"/>
      <c r="Z11" s="70"/>
      <c r="AG11" s="335" t="s">
        <v>587</v>
      </c>
    </row>
    <row r="12" customFormat="false" ht="15.75" hidden="false" customHeight="false" outlineLevel="0" collapsed="false">
      <c r="D12" s="259" t="s">
        <v>622</v>
      </c>
      <c r="E12" s="287" t="s">
        <v>423</v>
      </c>
      <c r="F12" s="317"/>
      <c r="G12" s="261"/>
      <c r="H12" s="261"/>
      <c r="I12" s="261"/>
      <c r="J12" s="261"/>
      <c r="K12" s="261"/>
      <c r="L12" s="261"/>
      <c r="M12" s="261"/>
      <c r="N12" s="261"/>
      <c r="O12" s="261"/>
      <c r="P12" s="261"/>
      <c r="Q12" s="261"/>
      <c r="R12" s="261"/>
      <c r="S12" s="261"/>
      <c r="T12" s="261"/>
      <c r="U12" s="261"/>
      <c r="V12" s="261"/>
      <c r="W12" s="261"/>
      <c r="X12" s="261"/>
      <c r="Y12" s="261"/>
      <c r="Z12" s="262"/>
      <c r="AF12" s="335" t="s">
        <v>605</v>
      </c>
    </row>
    <row r="13" s="263" customFormat="true" ht="20.1" hidden="true" customHeight="true" outlineLevel="0" collapsed="false">
      <c r="D13" s="73"/>
      <c r="E13" s="333"/>
      <c r="F13" s="319"/>
      <c r="G13" s="319"/>
      <c r="H13" s="266"/>
      <c r="I13" s="267"/>
      <c r="J13" s="267"/>
      <c r="K13" s="268"/>
      <c r="L13" s="268"/>
      <c r="M13" s="320" t="str">
        <f aca="false">+IFERROR(IF(COUNT(J13:L13),ROUND(SUM(J13:L13),0),""),"")</f>
        <v/>
      </c>
      <c r="N13" s="149" t="str">
        <f aca="false">+IFERROR(IF(COUNT(M13),ROUND(M13/'Shareholding Pattern'!$L$57*100,2),""),"")</f>
        <v/>
      </c>
      <c r="O13" s="268" t="str">
        <f aca="false">IF(J13="","",J13)</f>
        <v/>
      </c>
      <c r="P13" s="271"/>
      <c r="Q13" s="149" t="str">
        <f aca="false">+IFERROR(IF(COUNT(O13:P13),ROUND(SUM(O13,P13),2),""),"")</f>
        <v/>
      </c>
      <c r="R13" s="149" t="str">
        <f aca="false">+IFERROR(IF(COUNT(Q13),ROUND(Q13/('Shareholding Pattern'!$P$58)*100,2),""),"")</f>
        <v/>
      </c>
      <c r="S13" s="268"/>
      <c r="T13" s="268"/>
      <c r="U13" s="320" t="str">
        <f aca="false">+IFERROR(IF(COUNT(S13:T13),ROUND(SUM(S13:T13),0),""),"")</f>
        <v/>
      </c>
      <c r="V13" s="149" t="str">
        <f aca="false">+IFERROR(IF(COUNT(M13,U13),ROUND(SUM(U13,M13)/SUM('Shareholding Pattern'!$L$57,'Shareholding Pattern'!$T$57)*100,2),""),"")</f>
        <v/>
      </c>
      <c r="W13" s="268"/>
      <c r="X13" s="149" t="str">
        <f aca="false">+IFERROR(IF(COUNT(W13),ROUND(SUM(W13)/SUM(M13)*100,2),""),0)</f>
        <v/>
      </c>
      <c r="Y13" s="267"/>
      <c r="Z13" s="272"/>
      <c r="AC13" s="263" t="n">
        <f aca="false">IF(SUM(H13:Y13)&gt;0,1,0)</f>
        <v>0</v>
      </c>
      <c r="AD13" s="263" t="n">
        <f aca="false">SUM(AC15:AC65535)</f>
        <v>0</v>
      </c>
      <c r="AF13" s="335" t="s">
        <v>581</v>
      </c>
    </row>
    <row r="14" customFormat="false" ht="24.95" hidden="false" customHeight="true" outlineLevel="0" collapsed="false">
      <c r="D14" s="325"/>
      <c r="E14" s="311"/>
      <c r="F14" s="311"/>
      <c r="G14" s="338"/>
      <c r="H14" s="311"/>
      <c r="I14" s="311"/>
      <c r="J14" s="311"/>
      <c r="K14" s="311"/>
      <c r="L14" s="311"/>
      <c r="M14" s="311"/>
      <c r="N14" s="311"/>
      <c r="O14" s="311"/>
      <c r="P14" s="311"/>
      <c r="Q14" s="311"/>
      <c r="R14" s="311"/>
      <c r="S14" s="311"/>
      <c r="T14" s="311"/>
      <c r="U14" s="311"/>
      <c r="V14" s="311"/>
      <c r="W14" s="311"/>
      <c r="Z14" s="312"/>
    </row>
    <row r="15" customFormat="false" ht="15" hidden="true" customHeight="false" outlineLevel="0" collapsed="false">
      <c r="D15" s="345"/>
      <c r="E15" s="26"/>
      <c r="F15" s="26"/>
      <c r="G15" s="26"/>
      <c r="H15" s="26"/>
      <c r="I15" s="26"/>
      <c r="J15" s="36"/>
      <c r="K15" s="36"/>
      <c r="L15" s="26"/>
      <c r="M15" s="26"/>
      <c r="N15" s="26"/>
      <c r="O15" s="26"/>
      <c r="P15" s="26"/>
      <c r="Q15" s="26"/>
      <c r="R15" s="26"/>
      <c r="S15" s="26"/>
      <c r="T15" s="26"/>
      <c r="U15" s="26"/>
      <c r="V15" s="26"/>
      <c r="W15" s="26"/>
      <c r="X15" s="346"/>
    </row>
    <row r="16" customFormat="false" ht="20.1" hidden="false" customHeight="true" outlineLevel="0" collapsed="false">
      <c r="D16" s="327"/>
      <c r="E16" s="329"/>
      <c r="F16" s="330" t="s">
        <v>564</v>
      </c>
      <c r="G16" s="329"/>
      <c r="H16" s="330" t="s">
        <v>159</v>
      </c>
      <c r="I16" s="146" t="str">
        <f aca="false">+IFERROR(IF(COUNT(I13:I15),ROUND(SUMIF($F$13:I15,"Category",I13:I15),0),""),"")</f>
        <v/>
      </c>
      <c r="J16" s="146" t="str">
        <f aca="false">+IFERROR(IF(COUNT(J13:J15),ROUND(SUMIF($F$13:J15,"Category",J13:J15),0),""),"")</f>
        <v/>
      </c>
      <c r="K16" s="146" t="str">
        <f aca="false">+IFERROR(IF(COUNT(K13:K15),ROUND(SUMIF($F$13:K15,"Category",K13:K15),0),""),"")</f>
        <v/>
      </c>
      <c r="L16" s="146" t="str">
        <f aca="false">+IFERROR(IF(COUNT(L13:L15),ROUND(SUMIF($F$13:L15,"Category",L13:L15),0),""),"")</f>
        <v/>
      </c>
      <c r="M16" s="146" t="str">
        <f aca="false">+IFERROR(IF(COUNT(M13:M15),ROUND(SUMIF($F$13:M15,"Category",M13:M15),0),""),"")</f>
        <v/>
      </c>
      <c r="N16" s="149" t="str">
        <f aca="false">+IFERROR(IF(COUNT(N13:N15),ROUND(SUMIF($F$13:N15,"Category",N13:N15),2),""),"")</f>
        <v/>
      </c>
      <c r="O16" s="75" t="str">
        <f aca="false">+IFERROR(IF(COUNT(O13:O15),ROUND(SUMIF($F$13:O15,"Category",O13:O15),0),""),"")</f>
        <v/>
      </c>
      <c r="P16" s="76" t="str">
        <f aca="false">+IFERROR(IF(COUNT(P13:P15),ROUND(SUMIF($F$13:P15,"Category",P13:P15),0),""),"")</f>
        <v/>
      </c>
      <c r="Q16" s="76" t="str">
        <f aca="false">+IFERROR(IF(COUNT(Q13:Q15),ROUND(SUMIF($F$13:Q15,"Category",Q13:Q15),0),""),"")</f>
        <v/>
      </c>
      <c r="R16" s="149" t="str">
        <f aca="false">+IFERROR(IF(COUNT(R13:R15),ROUND(SUMIF($F$13:R15,"Category",R13:R15),2),""),"")</f>
        <v/>
      </c>
      <c r="S16" s="146" t="str">
        <f aca="false">+IFERROR(IF(COUNT(S13:S15),ROUND(SUMIF($F$13:S15,"Category",S13:S15),0),""),"")</f>
        <v/>
      </c>
      <c r="T16" s="146" t="str">
        <f aca="false">+IFERROR(IF(COUNT(T13:T15),ROUND(SUMIF($F$13:T15,"Category",T13:T15),0),""),"")</f>
        <v/>
      </c>
      <c r="U16" s="146" t="str">
        <f aca="false">+IFERROR(IF(COUNT(U13:U15),ROUND(SUMIF($F$13:U15,"Category",U13:U15),0),""),"")</f>
        <v/>
      </c>
      <c r="V16" s="78" t="str">
        <f aca="false">+IFERROR(IF(COUNT(V13:V15),ROUND(SUMIF($F$13:V15,"Category",V13:V15),2),""),"")</f>
        <v/>
      </c>
      <c r="W16" s="146" t="str">
        <f aca="false">+IFERROR(IF(COUNT(W13:W15),ROUND(SUMIF($F$13:W15,"Category",W13:W15),0),""),"")</f>
        <v/>
      </c>
      <c r="X16" s="149" t="str">
        <f aca="false">+IFERROR(IF(COUNT(W16),ROUND(SUM(W16)/SUM(M16)*100,2),""),0)</f>
        <v/>
      </c>
      <c r="Y16" s="146" t="str">
        <f aca="false">+IFERROR(IF(COUNT(Y13:Y15),ROUND(SUMIF($F$13:Y15,"Category",Y13:Y15),0),""),"")</f>
        <v/>
      </c>
    </row>
  </sheetData>
  <sheetProtection sheet="true" password="f884" objects="true" scenarios="true"/>
  <mergeCells count="21">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Y11"/>
    <mergeCell ref="Z9:Z11"/>
    <mergeCell ref="O10:Q10"/>
    <mergeCell ref="R10:R11"/>
  </mergeCells>
  <dataValidations count="7">
    <dataValidation allowBlank="true" operator="greaterThanOrEqual" showDropDown="false" showErrorMessage="true" showInputMessage="false" sqref="J13:L13 O13:P13 S13:T13" type="whole">
      <formula1>0</formula1>
      <formula2>0</formula2>
    </dataValidation>
    <dataValidation allowBlank="true" operator="greaterThan" showDropDown="false" showErrorMessage="true" showInputMessage="false" sqref="I13" type="whole">
      <formula1>0</formula1>
      <formula2>0</formula2>
    </dataValidation>
    <dataValidation allowBlank="true" operator="lessThanOrEqual" showDropDown="false" showErrorMessage="true" showInputMessage="false" sqref="Y13" type="whole">
      <formula1>M13</formula1>
      <formula2>0</formula2>
    </dataValidation>
    <dataValidation allowBlank="true" operator="lessThanOrEqual" showDropDown="false" showErrorMessage="true" showInputMessage="false" sqref="W13" type="whole">
      <formula1>J13</formula1>
      <formula2>0</formula2>
    </dataValidation>
    <dataValidation allowBlank="true" operator="equal" prompt="[A-Z][A-Z][A-Z][A-Z][A-Z][0-9][0-9][0-9][0-9][A-Z]&#10;&#10;In absence of PAN write : ZZZZZ9999Z&#10;" showDropDown="false" showErrorMessage="true" showInputMessage="true" sqref="H13" type="textLength">
      <formula1>10</formula1>
      <formula2>0</formula2>
    </dataValidation>
    <dataValidation allowBlank="true" operator="between" showDropDown="false" showErrorMessage="true" showInputMessage="false" sqref="E13" type="list">
      <formula1>$AR$1:$BE$1</formula1>
      <formula2>0</formula2>
    </dataValidation>
    <dataValidation allowBlank="true" operator="between" showDropDown="false" showErrorMessage="true" showInputMessage="false" sqref="F13" type="list">
      <formula1>$AV$9:$AV$10</formula1>
      <formula2>0</formula2>
    </dataValidation>
  </dataValidations>
  <hyperlinks>
    <hyperlink ref="F16" location="'Shareholding Pattern'!F38" display="Click here to go back"/>
    <hyperlink ref="H16" location="'Shareholding Pattern'!F38"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true" showOutlineSymbols="true" defaultGridColor="true" view="normal" topLeftCell="A7" colorId="64" zoomScale="90" zoomScaleNormal="90" zoomScalePageLayoutView="100" workbookViewId="0">
      <selection pane="topLeft" activeCell="F12" activeCellId="0" sqref="F12"/>
    </sheetView>
  </sheetViews>
  <sheetFormatPr defaultColWidth="21.562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4" min="3" style="0" width="1.99"/>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6.68"/>
    <col collapsed="false" customWidth="true" hidden="false" outlineLevel="0" max="13" min="13" style="0" width="15.4"/>
    <col collapsed="false" customWidth="true" hidden="true" outlineLevel="0" max="14" min="14" style="0" width="15.4"/>
    <col collapsed="false" customWidth="true" hidden="false" outlineLevel="0" max="15" min="15" style="0" width="17.4"/>
    <col collapsed="false" customWidth="true" hidden="false" outlineLevel="0" max="16" min="16" style="0" width="14.54"/>
    <col collapsed="false" customWidth="true" hidden="true" outlineLevel="0" max="17" min="17" style="0" width="15.54"/>
    <col collapsed="false" customWidth="true" hidden="true" outlineLevel="0" max="18" min="18" style="0" width="16.4"/>
    <col collapsed="false" customWidth="true" hidden="true" outlineLevel="0" max="19" min="19" style="0" width="13.69"/>
    <col collapsed="false" customWidth="true" hidden="false" outlineLevel="0" max="20" min="20" style="0" width="14.54"/>
    <col collapsed="false" customWidth="true" hidden="true" outlineLevel="0" max="21" min="21" style="0" width="14.54"/>
    <col collapsed="false" customWidth="true" hidden="true" outlineLevel="0" max="22" min="22" style="0" width="8.27"/>
    <col collapsed="false" customWidth="true" hidden="false" outlineLevel="0" max="23" min="23" style="0" width="15.54"/>
    <col collapsed="false" customWidth="true" hidden="false" outlineLevel="0" max="24" min="24" style="0" width="17.83"/>
    <col collapsed="false" customWidth="true" hidden="false" outlineLevel="0" max="25" min="25" style="0" width="3.84"/>
    <col collapsed="false" customWidth="true" hidden="false" outlineLevel="0" max="26" min="26" style="0" width="5.13"/>
    <col collapsed="false" customWidth="false" hidden="true" outlineLevel="0" max="257" min="27" style="0" width="21.54"/>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row>
    <row r="12" s="347" customFormat="true" ht="20.1" hidden="false" customHeight="true" outlineLevel="0" collapsed="false">
      <c r="E12" s="259" t="s">
        <v>623</v>
      </c>
      <c r="F12" s="348" t="s">
        <v>518</v>
      </c>
      <c r="G12" s="261"/>
      <c r="H12" s="261"/>
      <c r="I12" s="261"/>
      <c r="J12" s="261"/>
      <c r="K12" s="261"/>
      <c r="L12" s="261"/>
      <c r="M12" s="261"/>
      <c r="N12" s="261"/>
      <c r="O12" s="261"/>
      <c r="P12" s="261"/>
      <c r="Q12" s="261"/>
      <c r="R12" s="261"/>
      <c r="S12" s="261"/>
      <c r="T12" s="261"/>
      <c r="U12" s="261"/>
      <c r="V12" s="261"/>
      <c r="W12" s="261"/>
      <c r="X12" s="262"/>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SUM(AC15:AC65535)</f>
        <v>0</v>
      </c>
    </row>
    <row r="14" customFormat="false" ht="24.95" hidden="false" customHeight="true" outlineLevel="0" collapsed="false">
      <c r="E14" s="310"/>
      <c r="F14" s="311"/>
      <c r="G14" s="342" t="s">
        <v>602</v>
      </c>
      <c r="H14" s="311"/>
      <c r="I14" s="311"/>
      <c r="J14" s="311"/>
      <c r="K14" s="311"/>
      <c r="L14" s="311"/>
      <c r="M14" s="311"/>
      <c r="N14" s="311"/>
      <c r="O14" s="311"/>
      <c r="P14" s="311"/>
      <c r="Q14" s="311"/>
      <c r="R14" s="311"/>
      <c r="S14" s="311"/>
      <c r="T14" s="311"/>
      <c r="U14" s="311"/>
      <c r="V14" s="311"/>
      <c r="W14" s="311"/>
      <c r="X14" s="312"/>
    </row>
    <row r="15" customFormat="false" ht="15" hidden="true" customHeight="true" outlineLevel="0" collapsed="false">
      <c r="E15" s="345"/>
      <c r="F15" s="26"/>
      <c r="G15" s="26"/>
      <c r="H15" s="26"/>
      <c r="I15" s="26"/>
      <c r="J15" s="36"/>
      <c r="K15" s="36"/>
      <c r="L15" s="26"/>
      <c r="M15" s="26"/>
      <c r="N15" s="36"/>
      <c r="O15" s="36"/>
      <c r="P15" s="26"/>
      <c r="Q15" s="26"/>
      <c r="R15" s="26"/>
      <c r="S15" s="26"/>
      <c r="T15" s="26"/>
      <c r="U15" s="26"/>
      <c r="V15" s="36"/>
      <c r="W15" s="346"/>
    </row>
    <row r="16" customFormat="false" ht="20.1" hidden="false" customHeight="true" outlineLevel="0" collapsed="false">
      <c r="E16" s="327"/>
      <c r="F16" s="330" t="s">
        <v>564</v>
      </c>
      <c r="G16" s="330" t="s">
        <v>159</v>
      </c>
      <c r="H16" s="204" t="str">
        <f aca="false">+IFERROR(IF(COUNT(H14:H15),ROUND(SUM(H14:H15),0),""),"")</f>
        <v/>
      </c>
      <c r="I16" s="204" t="str">
        <f aca="false">+IFERROR(IF(COUNT(I14:I15),ROUND(SUM(I14:I15),0),""),"")</f>
        <v/>
      </c>
      <c r="J16" s="204" t="str">
        <f aca="false">+IFERROR(IF(COUNT(J14:J15),ROUND(SUM(J14:J15),0),""),"")</f>
        <v/>
      </c>
      <c r="K16" s="204" t="str">
        <f aca="false">+IFERROR(IF(COUNT(K14:K15),ROUND(SUM(K14:K15),0),""),"")</f>
        <v/>
      </c>
      <c r="L16" s="270" t="str">
        <f aca="false">+IFERROR(IF(COUNT(K16),ROUND(K16/'Shareholding Pattern'!$L$57*100,2),""),"")</f>
        <v/>
      </c>
      <c r="M16" s="193" t="str">
        <f aca="false">+IFERROR(IF(COUNT(M14:M15),ROUND(SUM(M14:M15),0),""),"")</f>
        <v/>
      </c>
      <c r="N16" s="193" t="str">
        <f aca="false">+IFERROR(IF(COUNT(N14:N15),ROUND(SUM(N14:N15),0),""),"")</f>
        <v/>
      </c>
      <c r="O16" s="193" t="str">
        <f aca="false">+IFERROR(IF(COUNT(O14:O15),ROUND(SUM(O14:O15),0),""),"")</f>
        <v/>
      </c>
      <c r="P16" s="270" t="str">
        <f aca="false">+IFERROR(IF(COUNT(O16),ROUND(O16/('Shareholding Pattern'!$P$58)*100,2),""),"")</f>
        <v/>
      </c>
      <c r="Q16" s="204" t="str">
        <f aca="false">+IFERROR(IF(COUNT(Q14:Q15),ROUND(SUM(Q14:Q15),0),""),"")</f>
        <v/>
      </c>
      <c r="R16" s="204" t="str">
        <f aca="false">+IFERROR(IF(COUNT(R14:R15),ROUND(SUM(R14:R15),0),""),"")</f>
        <v/>
      </c>
      <c r="S16" s="204" t="str">
        <f aca="false">+IFERROR(IF(COUNT(S14:S15),ROUND(SUM(S14:S15),0),""),"")</f>
        <v/>
      </c>
      <c r="T16" s="270" t="str">
        <f aca="false">+IFERROR(IF(COUNT(K16,S16),ROUND(SUM(S16,K16)/SUM('Shareholding Pattern'!$L$57,'Shareholding Pattern'!$T$57)*100,2),""),"")</f>
        <v/>
      </c>
      <c r="U16" s="204" t="str">
        <f aca="false">+IFERROR(IF(COUNT(U14:U15),ROUND(SUM(U14:U15),0),""),"")</f>
        <v/>
      </c>
      <c r="V16" s="270" t="str">
        <f aca="false">+IFERROR(IF(COUNT(U16),ROUND(SUM(U16)/SUM(K16)*100,2),""),0)</f>
        <v/>
      </c>
      <c r="W16" s="204" t="str">
        <f aca="false">+IFERROR(IF(COUNT(W14:W15),ROUND(SUM(W14:W15),0),""),"")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0" display="Click here to go back"/>
    <hyperlink ref="G16" location="'Shareholding Pattern'!F40"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7"/>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W15" activeCellId="0" sqref="W15"/>
    </sheetView>
  </sheetViews>
  <sheetFormatPr defaultColWidth="1.28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4.69"/>
    <col collapsed="false" customWidth="true" hidden="true" outlineLevel="0" max="14" min="14" style="0" width="14.69"/>
    <col collapsed="false" customWidth="true" hidden="false" outlineLevel="0" max="15" min="15" style="0" width="16.4"/>
    <col collapsed="false" customWidth="true" hidden="false" outlineLevel="0" max="16" min="16" style="0" width="10.8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10.12"/>
    <col collapsed="false" customWidth="true" hidden="false" outlineLevel="0" max="23" min="23" style="0" width="15.4"/>
    <col collapsed="false" customWidth="true" hidden="false" outlineLevel="0" max="24" min="24" style="0" width="19.97"/>
    <col collapsed="false" customWidth="true" hidden="false" outlineLevel="0" max="25" min="25" style="0" width="2.56"/>
    <col collapsed="false" customWidth="true" hidden="false" outlineLevel="0" max="26" min="26" style="0" width="3.28"/>
    <col collapsed="false" customWidth="false" hidden="true" outlineLevel="0" max="28" min="27" style="0" width="1.28"/>
    <col collapsed="false" customWidth="true" hidden="true" outlineLevel="0" max="30" min="29" style="0" width="2.13"/>
    <col collapsed="false" customWidth="false" hidden="true" outlineLevel="0" max="257" min="31" style="0" width="1.28"/>
  </cols>
  <sheetData>
    <row r="1" customFormat="false" ht="15" hidden="true" customHeight="false" outlineLevel="0" collapsed="false">
      <c r="I1" s="0" t="n">
        <v>1</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row>
    <row r="12" s="316" customFormat="true" ht="18.75" hidden="false" customHeight="true" outlineLevel="0" collapsed="false">
      <c r="E12" s="259" t="s">
        <v>624</v>
      </c>
      <c r="F12" s="260" t="s">
        <v>625</v>
      </c>
      <c r="G12" s="261"/>
      <c r="H12" s="261"/>
      <c r="I12" s="261"/>
      <c r="J12" s="261"/>
      <c r="K12" s="261"/>
      <c r="L12" s="261"/>
      <c r="M12" s="261"/>
      <c r="N12" s="261"/>
      <c r="O12" s="261"/>
      <c r="P12" s="261"/>
      <c r="Q12" s="261"/>
      <c r="R12" s="261"/>
      <c r="S12" s="261"/>
      <c r="T12" s="261"/>
      <c r="U12" s="261"/>
      <c r="V12" s="261"/>
      <c r="W12" s="261"/>
      <c r="X12" s="262"/>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SUM(AC16:AC65536)</f>
        <v>0</v>
      </c>
    </row>
    <row r="14" customFormat="false" ht="24.95" hidden="false" customHeight="true" outlineLevel="0" collapsed="false">
      <c r="E14" s="310"/>
      <c r="F14" s="311"/>
      <c r="G14" s="342" t="s">
        <v>602</v>
      </c>
      <c r="H14" s="311"/>
      <c r="I14" s="311"/>
      <c r="J14" s="311"/>
      <c r="K14" s="311"/>
      <c r="L14" s="311"/>
      <c r="M14" s="311"/>
      <c r="N14" s="311"/>
      <c r="O14" s="311"/>
      <c r="P14" s="311"/>
      <c r="Q14" s="311"/>
      <c r="R14" s="311"/>
      <c r="S14" s="311"/>
      <c r="T14" s="311"/>
      <c r="U14" s="311"/>
      <c r="V14" s="311"/>
      <c r="W14" s="311"/>
      <c r="X14" s="312"/>
    </row>
    <row r="15" customFormat="false" ht="24.95" hidden="false" customHeight="true" outlineLevel="0" collapsed="false">
      <c r="E15" s="264" t="n">
        <v>1</v>
      </c>
      <c r="F15" s="344" t="n">
        <v>1125</v>
      </c>
      <c r="G15" s="278" t="s">
        <v>626</v>
      </c>
      <c r="H15" s="268" t="n">
        <v>298352</v>
      </c>
      <c r="I15" s="268"/>
      <c r="J15" s="268"/>
      <c r="K15" s="269" t="n">
        <f aca="false">+IFERROR(IF(COUNT(H15:J15),ROUND(SUM(H15:J15),0),""),"")</f>
        <v>298352</v>
      </c>
      <c r="L15" s="270" t="n">
        <f aca="false">+IFERROR(IF(COUNT(K15),ROUND(K15/'Shareholding Pattern'!$L$57*100,2),""),"")</f>
        <v>7.82</v>
      </c>
      <c r="M15" s="271" t="n">
        <f aca="false">IF(H15="","",H15)</f>
        <v>298352</v>
      </c>
      <c r="N15" s="271"/>
      <c r="O15" s="270" t="n">
        <f aca="false">+IFERROR(IF(COUNT(M15:N15),ROUND(SUM(M15,N15),2),""),"")</f>
        <v>298352</v>
      </c>
      <c r="P15" s="270" t="n">
        <f aca="false">+IFERROR(IF(COUNT(O15),ROUND(O15/('Shareholding Pattern'!$P$58)*100,2),""),"")</f>
        <v>7.33</v>
      </c>
      <c r="Q15" s="268"/>
      <c r="R15" s="268"/>
      <c r="S15" s="269" t="str">
        <f aca="false">+IFERROR(IF(COUNT(Q15:R15),ROUND(SUM(Q15:R15),0),""),"")</f>
        <v/>
      </c>
      <c r="T15" s="270" t="n">
        <f aca="false">+IFERROR(IF(COUNT(K15,S15),ROUND(SUM(S15,K15)/SUM('Shareholding Pattern'!$L$57,'Shareholding Pattern'!$T$57)*100,2),""),"")</f>
        <v>7.82</v>
      </c>
      <c r="U15" s="268"/>
      <c r="V15" s="270" t="str">
        <f aca="false">+IFERROR(IF(COUNT(U15),ROUND(SUM(U15)/SUM(K15)*100,2),""),0)</f>
        <v/>
      </c>
      <c r="W15" s="268" t="n">
        <v>272752</v>
      </c>
      <c r="X15" s="279" t="n">
        <v>8</v>
      </c>
      <c r="Y15" s="263"/>
      <c r="Z15" s="263"/>
      <c r="AA15" s="263"/>
      <c r="AB15" s="263"/>
      <c r="AC15" s="263" t="n">
        <f aca="false">IF(SUM(H15:W15)&gt;0,1,0)</f>
        <v>1</v>
      </c>
    </row>
    <row r="16" customFormat="false" ht="24.95" hidden="true" customHeight="true" outlineLevel="0" collapsed="false">
      <c r="E16" s="313"/>
      <c r="F16" s="314"/>
      <c r="G16" s="314"/>
      <c r="H16" s="314"/>
      <c r="I16" s="314"/>
      <c r="J16" s="314"/>
      <c r="K16" s="314"/>
      <c r="L16" s="314"/>
      <c r="M16" s="314"/>
      <c r="N16" s="314"/>
      <c r="O16" s="314"/>
      <c r="P16" s="314"/>
      <c r="Q16" s="314"/>
      <c r="R16" s="314"/>
      <c r="S16" s="314"/>
      <c r="T16" s="314"/>
      <c r="U16" s="314"/>
      <c r="V16" s="314"/>
      <c r="W16" s="307"/>
    </row>
    <row r="17" customFormat="false" ht="20.1" hidden="false" customHeight="true" outlineLevel="0" collapsed="false">
      <c r="E17" s="308"/>
      <c r="F17" s="334" t="s">
        <v>564</v>
      </c>
      <c r="G17" s="334" t="s">
        <v>159</v>
      </c>
      <c r="H17" s="204" t="n">
        <f aca="false">+IFERROR(IF(COUNT(H13:H16),ROUND(SUM(H13:H16),0),""),"")</f>
        <v>298352</v>
      </c>
      <c r="I17" s="204" t="str">
        <f aca="false">+IFERROR(IF(COUNT(I13:I16),ROUND(SUM(I13:I16),0),""),"")</f>
        <v/>
      </c>
      <c r="J17" s="204" t="str">
        <f aca="false">+IFERROR(IF(COUNT(J13:J16),ROUND(SUM(J13:J16),0),""),"")</f>
        <v/>
      </c>
      <c r="K17" s="204" t="n">
        <f aca="false">+IFERROR(IF(COUNT(K13:K16),ROUND(SUM(K13:K16),0),""),"")</f>
        <v>298352</v>
      </c>
      <c r="L17" s="270" t="n">
        <f aca="false">+IFERROR(IF(COUNT(K17),ROUND(K17/'Shareholding Pattern'!$L$57*100,2),""),"")</f>
        <v>7.82</v>
      </c>
      <c r="M17" s="193" t="n">
        <f aca="false">+IFERROR(IF(COUNT(M13:M16),ROUND(SUM(M13:M16),0),""),"")</f>
        <v>298352</v>
      </c>
      <c r="N17" s="193" t="str">
        <f aca="false">+IFERROR(IF(COUNT(N13:N16),ROUND(SUM(N13:N16),0),""),"")</f>
        <v/>
      </c>
      <c r="O17" s="193" t="n">
        <f aca="false">+IFERROR(IF(COUNT(O13:O16),ROUND(SUM(O13:O16),0),""),"")</f>
        <v>298352</v>
      </c>
      <c r="P17" s="270" t="n">
        <f aca="false">+IFERROR(IF(COUNT(O17),ROUND(O17/('Shareholding Pattern'!$P$58)*100,2),""),"")</f>
        <v>7.33</v>
      </c>
      <c r="Q17" s="204" t="str">
        <f aca="false">+IFERROR(IF(COUNT(Q13:Q16),ROUND(SUM(Q13:Q16),0),""),"")</f>
        <v/>
      </c>
      <c r="R17" s="204" t="str">
        <f aca="false">+IFERROR(IF(COUNT(R13:R16),ROUND(SUM(R13:R16),0),""),"")</f>
        <v/>
      </c>
      <c r="S17" s="204" t="str">
        <f aca="false">+IFERROR(IF(COUNT(S13:S16),ROUND(SUM(S13:S16),0),""),"")</f>
        <v/>
      </c>
      <c r="T17" s="270" t="n">
        <f aca="false">+IFERROR(IF(COUNT(K17,S17),ROUND(SUM(S17,K17)/SUM('Shareholding Pattern'!$L$57,'Shareholding Pattern'!$T$57)*100,2),""),"")</f>
        <v>7.82</v>
      </c>
      <c r="U17" s="204" t="str">
        <f aca="false">+IFERROR(IF(COUNT(U13:U16),ROUND(SUM(U13:U16),0),""),"")</f>
        <v/>
      </c>
      <c r="V17" s="270" t="str">
        <f aca="false">+IFERROR(IF(COUNT(U17),ROUND(SUM(U17)/SUM(K17)*100,2),""),0)</f>
        <v/>
      </c>
      <c r="W17" s="204" t="n">
        <f aca="false">+IFERROR(IF(COUNT(W13:W16),ROUND(SUM(W13:W16),0),""),"")</f>
        <v>272752</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H15:J15 M15:N15 Q15:R15" type="whole">
      <formula1>0</formula1>
      <formula2>0</formula2>
    </dataValidation>
    <dataValidation allowBlank="true" operator="equal" prompt="[A-Z][A-Z][A-Z][A-Z][A-Z][0-9][0-9][0-9][0-9][A-Z]&#10;&#10;In absence of PAN write : ZZZZZ9999Z" showDropDown="false" showErrorMessage="true" showInputMessage="true" sqref="G13 G15" type="textLength">
      <formula1>10</formula1>
      <formula2>0</formula2>
    </dataValidation>
    <dataValidation allowBlank="true" operator="lessThanOrEqual" showDropDown="false" showErrorMessage="true" showInputMessage="false" sqref="U13 U15" type="whole">
      <formula1>H13</formula1>
      <formula2>0</formula2>
    </dataValidation>
    <dataValidation allowBlank="true" operator="lessThanOrEqual" showDropDown="false" showErrorMessage="true" showInputMessage="false" sqref="W13 W15" type="whole">
      <formula1>K13</formula1>
      <formula2>0</formula2>
    </dataValidation>
  </dataValidations>
  <hyperlinks>
    <hyperlink ref="F17" location="'Shareholding Pattern'!F43" display="Click here to go back"/>
    <hyperlink ref="G17" location="'Shareholding Pattern'!F43"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7"/>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W15" activeCellId="0" sqref="W15"/>
    </sheetView>
  </sheetViews>
  <sheetFormatPr defaultColWidth="5.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9.55"/>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4.69"/>
    <col collapsed="false" customWidth="true" hidden="true" outlineLevel="0" max="14" min="14" style="0" width="14.69"/>
    <col collapsed="false" customWidth="true" hidden="false" outlineLevel="0" max="15" min="15" style="0" width="17.97"/>
    <col collapsed="false" customWidth="true" hidden="false" outlineLevel="0" max="16" min="16" style="0" width="9.13"/>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84"/>
    <col collapsed="false" customWidth="true" hidden="false" outlineLevel="0" max="23" min="23" style="0" width="15.4"/>
    <col collapsed="false" customWidth="true" hidden="false" outlineLevel="0" max="24" min="24" style="0" width="19.83"/>
    <col collapsed="false" customWidth="true" hidden="false" outlineLevel="0" max="25" min="25" style="0" width="2.28"/>
    <col collapsed="false" customWidth="true" hidden="false" outlineLevel="0" max="26" min="26" style="0" width="3.28"/>
    <col collapsed="false" customWidth="false" hidden="true" outlineLevel="0" max="257" min="27" style="0" width="5.41"/>
  </cols>
  <sheetData>
    <row r="1" customFormat="false" ht="15" hidden="true" customHeight="false" outlineLevel="0" collapsed="false">
      <c r="I1" s="0" t="n">
        <v>1</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row>
    <row r="12" s="349" customFormat="true" ht="20.1" hidden="false" customHeight="true" outlineLevel="0" collapsed="false">
      <c r="E12" s="259" t="s">
        <v>627</v>
      </c>
      <c r="F12" s="260" t="s">
        <v>628</v>
      </c>
      <c r="G12" s="261"/>
      <c r="H12" s="261"/>
      <c r="I12" s="261"/>
      <c r="J12" s="261"/>
      <c r="K12" s="261"/>
      <c r="L12" s="261"/>
      <c r="M12" s="261"/>
      <c r="N12" s="261"/>
      <c r="O12" s="261"/>
      <c r="P12" s="261"/>
      <c r="Q12" s="261"/>
      <c r="R12" s="261"/>
      <c r="S12" s="261"/>
      <c r="T12" s="261"/>
      <c r="U12" s="261"/>
      <c r="V12" s="261"/>
      <c r="W12" s="261"/>
      <c r="X12" s="262"/>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SUM(AC16:AC65536)</f>
        <v>0</v>
      </c>
    </row>
    <row r="14" customFormat="false" ht="24.95" hidden="false" customHeight="true" outlineLevel="0" collapsed="false">
      <c r="E14" s="310"/>
      <c r="F14" s="311"/>
      <c r="G14" s="343" t="s">
        <v>629</v>
      </c>
      <c r="H14" s="311"/>
      <c r="I14" s="311"/>
      <c r="J14" s="311"/>
      <c r="K14" s="311"/>
      <c r="L14" s="311"/>
      <c r="M14" s="311"/>
      <c r="N14" s="311"/>
      <c r="O14" s="311"/>
      <c r="P14" s="311"/>
      <c r="Q14" s="311"/>
      <c r="R14" s="311"/>
      <c r="S14" s="311"/>
      <c r="T14" s="311"/>
      <c r="U14" s="311"/>
      <c r="V14" s="311"/>
      <c r="W14" s="311"/>
      <c r="X14" s="312"/>
    </row>
    <row r="15" customFormat="false" ht="24.95" hidden="false" customHeight="true" outlineLevel="0" collapsed="false">
      <c r="E15" s="264" t="n">
        <v>1</v>
      </c>
      <c r="F15" s="344" t="n">
        <v>3</v>
      </c>
      <c r="G15" s="278" t="s">
        <v>626</v>
      </c>
      <c r="H15" s="268" t="n">
        <v>85290</v>
      </c>
      <c r="I15" s="268"/>
      <c r="J15" s="268"/>
      <c r="K15" s="269" t="n">
        <f aca="false">+IFERROR(IF(COUNT(H15:J15),ROUND(SUM(H15:J15),0),""),"")</f>
        <v>85290</v>
      </c>
      <c r="L15" s="270" t="n">
        <f aca="false">+IFERROR(IF(COUNT(K15),ROUND(K15/'Shareholding Pattern'!$L$57*100,2),""),"")</f>
        <v>2.24</v>
      </c>
      <c r="M15" s="271" t="n">
        <f aca="false">IF(H15="","",H15)</f>
        <v>85290</v>
      </c>
      <c r="N15" s="271"/>
      <c r="O15" s="270" t="n">
        <f aca="false">+IFERROR(IF(COUNT(M15:N15),ROUND(SUM(M15,N15),2),""),"")</f>
        <v>85290</v>
      </c>
      <c r="P15" s="270" t="n">
        <f aca="false">+IFERROR(IF(COUNT(O15),ROUND(O15/('Shareholding Pattern'!$P$58)*100,2),""),"")</f>
        <v>2.09</v>
      </c>
      <c r="Q15" s="268"/>
      <c r="R15" s="268"/>
      <c r="S15" s="269" t="str">
        <f aca="false">+IFERROR(IF(COUNT(Q15:R15),ROUND(SUM(Q15:R15),0),""),"")</f>
        <v/>
      </c>
      <c r="T15" s="270" t="n">
        <f aca="false">+IFERROR(IF(COUNT(K15,S15),ROUND(SUM(S15,K15)/SUM('Shareholding Pattern'!$L$57,'Shareholding Pattern'!$T$57)*100,2),""),"")</f>
        <v>2.24</v>
      </c>
      <c r="U15" s="268"/>
      <c r="V15" s="270" t="str">
        <f aca="false">+IFERROR(IF(COUNT(U15),ROUND(SUM(U15)/SUM(K15)*100,2),""),0)</f>
        <v/>
      </c>
      <c r="W15" s="268" t="n">
        <v>85290</v>
      </c>
      <c r="X15" s="279" t="n">
        <v>9</v>
      </c>
      <c r="Y15" s="263"/>
      <c r="Z15" s="263"/>
      <c r="AA15" s="263"/>
      <c r="AB15" s="263"/>
      <c r="AC15" s="263" t="n">
        <f aca="false">IF(SUM(H15:W15)&gt;0,1,0)</f>
        <v>1</v>
      </c>
    </row>
    <row r="16" customFormat="false" ht="24.95" hidden="true" customHeight="true" outlineLevel="0" collapsed="false">
      <c r="E16" s="313"/>
      <c r="F16" s="314"/>
      <c r="G16" s="314"/>
      <c r="H16" s="314"/>
      <c r="I16" s="314"/>
      <c r="J16" s="314"/>
      <c r="K16" s="314"/>
      <c r="L16" s="314"/>
      <c r="M16" s="314"/>
      <c r="N16" s="314"/>
      <c r="O16" s="314"/>
      <c r="P16" s="314"/>
      <c r="Q16" s="314"/>
      <c r="R16" s="314"/>
      <c r="S16" s="314"/>
      <c r="T16" s="314"/>
      <c r="U16" s="314"/>
      <c r="V16" s="314"/>
      <c r="W16" s="307"/>
    </row>
    <row r="17" customFormat="false" ht="20.1" hidden="false" customHeight="true" outlineLevel="0" collapsed="false">
      <c r="E17" s="308"/>
      <c r="F17" s="334" t="s">
        <v>564</v>
      </c>
      <c r="G17" s="334" t="s">
        <v>159</v>
      </c>
      <c r="H17" s="204" t="n">
        <f aca="false">+IFERROR(IF(COUNT(H14:H16),ROUND(SUM(H14:H16),0),""),"")</f>
        <v>85290</v>
      </c>
      <c r="I17" s="204" t="str">
        <f aca="false">+IFERROR(IF(COUNT(I14:I16),ROUND(SUM(I14:I16),0),""),"")</f>
        <v/>
      </c>
      <c r="J17" s="204" t="str">
        <f aca="false">+IFERROR(IF(COUNT(J14:J16),ROUND(SUM(J14:J16),0),""),"")</f>
        <v/>
      </c>
      <c r="K17" s="204" t="n">
        <f aca="false">+IFERROR(IF(COUNT(K14:K16),ROUND(SUM(K14:K16),0),""),"")</f>
        <v>85290</v>
      </c>
      <c r="L17" s="270" t="n">
        <f aca="false">+IFERROR(IF(COUNT(K17),ROUND(K17/'Shareholding Pattern'!$L$57*100,2),""),"")</f>
        <v>2.24</v>
      </c>
      <c r="M17" s="193" t="n">
        <f aca="false">+IFERROR(IF(COUNT(M14:M16),ROUND(SUM(M14:M16),0),""),"")</f>
        <v>85290</v>
      </c>
      <c r="N17" s="193" t="str">
        <f aca="false">+IFERROR(IF(COUNT(N14:N16),ROUND(SUM(N14:N16),0),""),"")</f>
        <v/>
      </c>
      <c r="O17" s="193" t="n">
        <f aca="false">+IFERROR(IF(COUNT(O14:O16),ROUND(SUM(O14:O16),0),""),"")</f>
        <v>85290</v>
      </c>
      <c r="P17" s="270" t="n">
        <f aca="false">+IFERROR(IF(COUNT(O17),ROUND(O17/('Shareholding Pattern'!$P$58)*100,2),""),"")</f>
        <v>2.09</v>
      </c>
      <c r="Q17" s="204" t="str">
        <f aca="false">+IFERROR(IF(COUNT(Q14:Q16),ROUND(SUM(Q14:Q16),0),""),"")</f>
        <v/>
      </c>
      <c r="R17" s="204" t="str">
        <f aca="false">+IFERROR(IF(COUNT(R14:R16),ROUND(SUM(R14:R16),0),""),"")</f>
        <v/>
      </c>
      <c r="S17" s="204" t="str">
        <f aca="false">+IFERROR(IF(COUNT(S14:S16),ROUND(SUM(S14:S16),0),""),"")</f>
        <v/>
      </c>
      <c r="T17" s="270" t="n">
        <f aca="false">+IFERROR(IF(COUNT(K17,S17),ROUND(SUM(S17,K17)/SUM('Shareholding Pattern'!$L$57,'Shareholding Pattern'!$T$57)*100,2),""),"")</f>
        <v>2.24</v>
      </c>
      <c r="U17" s="204" t="str">
        <f aca="false">+IFERROR(IF(COUNT(U14:U16),ROUND(SUM(U14:U16),0),""),"")</f>
        <v/>
      </c>
      <c r="V17" s="270" t="str">
        <f aca="false">+IFERROR(IF(COUNT(U17),ROUND(SUM(U17)/SUM(K17)*100,2),""),0)</f>
        <v/>
      </c>
      <c r="W17" s="204" t="n">
        <f aca="false">+IFERROR(IF(COUNT(W14:W16),ROUND(SUM(W14:W16),0),""),"")</f>
        <v>85290</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H15:J15 M15:N15 Q15:R15" type="whole">
      <formula1>0</formula1>
      <formula2>0</formula2>
    </dataValidation>
    <dataValidation allowBlank="true" operator="equal" prompt="[A-Z][A-Z][A-Z][A-Z][A-Z][0-9][0-9][0-9][0-9][A-Z]&#10;&#10;In absence of PAN write : ZZZZZ9999Z" showDropDown="false" showErrorMessage="true" showInputMessage="true" sqref="G13 G15" type="textLength">
      <formula1>10</formula1>
      <formula2>0</formula2>
    </dataValidation>
    <dataValidation allowBlank="true" operator="lessThanOrEqual" showDropDown="false" showErrorMessage="true" showInputMessage="false" sqref="U13 U15" type="whole">
      <formula1>H13</formula1>
      <formula2>0</formula2>
    </dataValidation>
    <dataValidation allowBlank="true" operator="lessThanOrEqual" showDropDown="false" showErrorMessage="true" showInputMessage="false" sqref="W13 W15" type="whole">
      <formula1>K13</formula1>
      <formula2>0</formula2>
    </dataValidation>
  </dataValidations>
  <hyperlinks>
    <hyperlink ref="F17" location="'Shareholding Pattern'!F44" display="Click here to go back"/>
    <hyperlink ref="G17" location="'Shareholding Pattern'!F4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4.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6.54"/>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0.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9.27"/>
    <col collapsed="false" customWidth="true" hidden="false" outlineLevel="0" max="23" min="23" style="0" width="15.4"/>
    <col collapsed="false" customWidth="true" hidden="false" outlineLevel="0" max="24" min="24" style="0" width="21.39"/>
    <col collapsed="false" customWidth="true" hidden="false" outlineLevel="0" max="25" min="25" style="0" width="4.28"/>
    <col collapsed="false" customWidth="true" hidden="false" outlineLevel="0" max="26" min="26" style="0" width="3.28"/>
    <col collapsed="false" customWidth="false" hidden="true" outlineLevel="0" max="257" min="27" style="0" width="4.84"/>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row>
    <row r="12" s="349" customFormat="true" ht="20.1" hidden="false" customHeight="true" outlineLevel="0" collapsed="false">
      <c r="E12" s="259" t="s">
        <v>630</v>
      </c>
      <c r="F12" s="287" t="s">
        <v>529</v>
      </c>
      <c r="G12" s="261"/>
      <c r="H12" s="261"/>
      <c r="I12" s="261"/>
      <c r="J12" s="261"/>
      <c r="K12" s="261"/>
      <c r="L12" s="261"/>
      <c r="M12" s="261"/>
      <c r="N12" s="261"/>
      <c r="O12" s="261"/>
      <c r="P12" s="261"/>
      <c r="Q12" s="261"/>
      <c r="R12" s="261"/>
      <c r="S12" s="261"/>
      <c r="T12" s="261"/>
      <c r="U12" s="261"/>
      <c r="V12" s="261"/>
      <c r="W12" s="261"/>
      <c r="X12" s="262"/>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SUM(AC15:AC65535)</f>
        <v>0</v>
      </c>
    </row>
    <row r="14" customFormat="false" ht="24.95" hidden="false" customHeight="true" outlineLevel="0" collapsed="false">
      <c r="E14" s="310"/>
      <c r="F14" s="311"/>
      <c r="G14" s="343" t="s">
        <v>629</v>
      </c>
      <c r="H14" s="311"/>
      <c r="I14" s="311"/>
      <c r="J14" s="311"/>
      <c r="K14" s="311"/>
      <c r="L14" s="311"/>
      <c r="M14" s="311"/>
      <c r="N14" s="311"/>
      <c r="O14" s="311"/>
      <c r="P14" s="311"/>
      <c r="Q14" s="311"/>
      <c r="R14" s="311"/>
      <c r="S14" s="311"/>
      <c r="T14" s="311"/>
      <c r="U14" s="311"/>
      <c r="V14" s="311"/>
      <c r="W14" s="311"/>
      <c r="X14" s="312"/>
    </row>
    <row r="15" customFormat="false" ht="24.95"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07"/>
    </row>
    <row r="16" customFormat="false" ht="20.1" hidden="false" customHeight="true" outlineLevel="0" collapsed="false">
      <c r="E16" s="308"/>
      <c r="F16" s="334" t="s">
        <v>564</v>
      </c>
      <c r="G16" s="334" t="s">
        <v>159</v>
      </c>
      <c r="H16" s="204" t="str">
        <f aca="false">+IFERROR(IF(COUNT(H13:H15),ROUND(SUM(H13:H15),0),""),"")</f>
        <v/>
      </c>
      <c r="I16" s="204" t="str">
        <f aca="false">+IFERROR(IF(COUNT(I13:I15),ROUND(SUM(I13:I15),0),""),"")</f>
        <v/>
      </c>
      <c r="J16" s="204" t="str">
        <f aca="false">+IFERROR(IF(COUNT(J13:J15),ROUND(SUM(J13:J15),0),""),"")</f>
        <v/>
      </c>
      <c r="K16" s="204" t="str">
        <f aca="false">+IFERROR(IF(COUNT(K13:K15),ROUND(SUM(K13:K15),0),""),"")</f>
        <v/>
      </c>
      <c r="L16" s="270" t="str">
        <f aca="false">+IFERROR(IF(COUNT(K16),ROUND(K16/'Shareholding Pattern'!$L$57*100,2),""),"")</f>
        <v/>
      </c>
      <c r="M16" s="193" t="str">
        <f aca="false">+IFERROR(IF(COUNT(M13:M15),ROUND(SUM(M13:M15),0),""),"")</f>
        <v/>
      </c>
      <c r="N16" s="193" t="str">
        <f aca="false">+IFERROR(IF(COUNT(N13:N15),ROUND(SUM(N13:N15),0),""),"")</f>
        <v/>
      </c>
      <c r="O16" s="193" t="str">
        <f aca="false">+IFERROR(IF(COUNT(O13:O15),ROUND(SUM(O13:O15),0),""),"")</f>
        <v/>
      </c>
      <c r="P16" s="270" t="str">
        <f aca="false">+IFERROR(IF(COUNT(O16),ROUND(O16/('Shareholding Pattern'!$P$58)*100,2),""),"")</f>
        <v/>
      </c>
      <c r="Q16" s="204" t="str">
        <f aca="false">+IFERROR(IF(COUNT(Q13:Q15),ROUND(SUM(Q13:Q15),0),""),"")</f>
        <v/>
      </c>
      <c r="R16" s="204" t="str">
        <f aca="false">+IFERROR(IF(COUNT(R13:R15),ROUND(SUM(R13:R15),0),""),"")</f>
        <v/>
      </c>
      <c r="S16" s="204" t="str">
        <f aca="false">+IFERROR(IF(COUNT(S13:S15),ROUND(SUM(S13:S15),0),""),"")</f>
        <v/>
      </c>
      <c r="T16" s="270" t="str">
        <f aca="false">+IFERROR(IF(COUNT(K16,S16),ROUND(SUM(S16,K16)/SUM('Shareholding Pattern'!$L$57,'Shareholding Pattern'!$T$57)*100,2),""),"")</f>
        <v/>
      </c>
      <c r="U16" s="204" t="str">
        <f aca="false">+IFERROR(IF(COUNT(U13:U15),ROUND(SUM(U13:U15),0),""),"")</f>
        <v/>
      </c>
      <c r="V16" s="270" t="str">
        <f aca="false">+IFERROR(IF(COUNT(U16),ROUND(SUM(U16)/SUM(K16)*100,2),""),0)</f>
        <v/>
      </c>
      <c r="W16" s="204" t="str">
        <f aca="false">+IFERROR(IF(COUNT(W13:W15),ROUND(SUM(W13:W15),0),""),"")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5" display="Click here to go back"/>
    <hyperlink ref="G16" location="'Shareholding Pattern'!F4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4.28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4.69"/>
    <col collapsed="false" customWidth="true" hidden="true" outlineLevel="0" max="14" min="14" style="0" width="14.69"/>
    <col collapsed="false" customWidth="true" hidden="false" outlineLevel="0" max="15" min="15" style="0" width="17.83"/>
    <col collapsed="false" customWidth="true" hidden="false" outlineLevel="0" max="16" min="16" style="0" width="10.27"/>
    <col collapsed="false" customWidth="true" hidden="true" outlineLevel="0" max="19" min="17" style="0" width="14.54"/>
    <col collapsed="false" customWidth="true" hidden="false" outlineLevel="0" max="20" min="20" style="0" width="19.12"/>
    <col collapsed="false" customWidth="true" hidden="true" outlineLevel="0" max="21" min="21" style="0" width="14.69"/>
    <col collapsed="false" customWidth="true" hidden="true" outlineLevel="0" max="22" min="22" style="0" width="8.4"/>
    <col collapsed="false" customWidth="true" hidden="false" outlineLevel="0" max="23" min="23" style="0" width="15.4"/>
    <col collapsed="false" customWidth="true" hidden="false" outlineLevel="0" max="24" min="24" style="0" width="19.12"/>
    <col collapsed="false" customWidth="true" hidden="false" outlineLevel="0" max="25" min="25" style="0" width="3.84"/>
    <col collapsed="false" customWidth="true" hidden="false" outlineLevel="0" max="26" min="26" style="0" width="2.56"/>
    <col collapsed="false" customWidth="false" hidden="true" outlineLevel="0" max="257" min="27" style="0" width="4.28"/>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row>
    <row r="12" customFormat="false" ht="18.75" hidden="false" customHeight="true" outlineLevel="0" collapsed="false">
      <c r="E12" s="259" t="s">
        <v>631</v>
      </c>
      <c r="F12" s="287" t="s">
        <v>530</v>
      </c>
      <c r="G12" s="261"/>
      <c r="H12" s="261"/>
      <c r="I12" s="261"/>
      <c r="J12" s="261"/>
      <c r="K12" s="261"/>
      <c r="L12" s="261"/>
      <c r="M12" s="261"/>
      <c r="N12" s="261"/>
      <c r="O12" s="261"/>
      <c r="P12" s="261"/>
      <c r="Q12" s="261"/>
      <c r="R12" s="261"/>
      <c r="S12" s="261"/>
      <c r="T12" s="261"/>
      <c r="U12" s="261"/>
      <c r="V12" s="261"/>
      <c r="W12" s="261"/>
      <c r="X12" s="262"/>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SUM(AC15:AC65535)</f>
        <v>0</v>
      </c>
    </row>
    <row r="14" customFormat="false" ht="24.95" hidden="false" customHeight="true" outlineLevel="0" collapsed="false">
      <c r="E14" s="310"/>
      <c r="F14" s="311"/>
      <c r="G14" s="350" t="s">
        <v>602</v>
      </c>
      <c r="H14" s="311"/>
      <c r="I14" s="311"/>
      <c r="J14" s="311"/>
      <c r="K14" s="311"/>
      <c r="L14" s="311"/>
      <c r="M14" s="311"/>
      <c r="N14" s="311"/>
      <c r="O14" s="311"/>
      <c r="P14" s="311"/>
      <c r="Q14" s="311"/>
      <c r="R14" s="311"/>
      <c r="S14" s="311"/>
      <c r="T14" s="311"/>
      <c r="U14" s="311"/>
      <c r="V14" s="311"/>
      <c r="W14" s="311"/>
      <c r="X14" s="312"/>
    </row>
    <row r="15" customFormat="false" ht="24.95"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07"/>
    </row>
    <row r="16" customFormat="false" ht="20.1" hidden="false" customHeight="true" outlineLevel="0" collapsed="false">
      <c r="E16" s="308"/>
      <c r="F16" s="334" t="s">
        <v>564</v>
      </c>
      <c r="G16" s="334" t="s">
        <v>159</v>
      </c>
      <c r="H16" s="204" t="str">
        <f aca="false">+IFERROR(IF(COUNT(H13:H15),ROUND(SUM(H13:H15),0),""),"")</f>
        <v/>
      </c>
      <c r="I16" s="204" t="str">
        <f aca="false">+IFERROR(IF(COUNT(I13:I15),ROUND(SUM(I13:I15),0),""),"")</f>
        <v/>
      </c>
      <c r="J16" s="204" t="str">
        <f aca="false">+IFERROR(IF(COUNT(J13:J15),ROUND(SUM(J13:J15),0),""),"")</f>
        <v/>
      </c>
      <c r="K16" s="204" t="str">
        <f aca="false">+IFERROR(IF(COUNT(K13:K15),ROUND(SUM(K13:K15),0),""),"")</f>
        <v/>
      </c>
      <c r="L16" s="270" t="str">
        <f aca="false">+IFERROR(IF(COUNT(K16),ROUND(K16/'Shareholding Pattern'!$L$57*100,2),""),"")</f>
        <v/>
      </c>
      <c r="M16" s="193" t="str">
        <f aca="false">+IFERROR(IF(COUNT(M13:M15),ROUND(SUM(M13:M15),0),""),"")</f>
        <v/>
      </c>
      <c r="N16" s="193" t="str">
        <f aca="false">+IFERROR(IF(COUNT(N13:N15),ROUND(SUM(N13:N15),0),""),"")</f>
        <v/>
      </c>
      <c r="O16" s="193" t="str">
        <f aca="false">+IFERROR(IF(COUNT(O13:O15),ROUND(SUM(O13:O15),0),""),"")</f>
        <v/>
      </c>
      <c r="P16" s="270" t="str">
        <f aca="false">+IFERROR(IF(COUNT(O16),ROUND(O16/('Shareholding Pattern'!$P$58)*100,2),""),"")</f>
        <v/>
      </c>
      <c r="Q16" s="204" t="str">
        <f aca="false">+IFERROR(IF(COUNT(Q13:Q15),ROUND(SUM(Q13:Q15),0),""),"")</f>
        <v/>
      </c>
      <c r="R16" s="204" t="str">
        <f aca="false">+IFERROR(IF(COUNT(R13:R15),ROUND(SUM(R13:R15),0),""),"")</f>
        <v/>
      </c>
      <c r="S16" s="204" t="str">
        <f aca="false">+IFERROR(IF(COUNT(S13:S15),ROUND(SUM(S13:S15),0),""),"")</f>
        <v/>
      </c>
      <c r="T16" s="270" t="str">
        <f aca="false">+IFERROR(IF(COUNT(K16,S16),ROUND(SUM(S16,K16)/SUM('Shareholding Pattern'!$L$57,'Shareholding Pattern'!$T$57)*100,2),""),"")</f>
        <v/>
      </c>
      <c r="U16" s="204" t="str">
        <f aca="false">+IFERROR(IF(COUNT(U13:U15),ROUND(SUM(U13:U15),0),""),"")</f>
        <v/>
      </c>
      <c r="V16" s="270" t="str">
        <f aca="false">+IFERROR(IF(COUNT(U16),ROUND(SUM(U16)/SUM(K16)*100,2),""),0)</f>
        <v/>
      </c>
      <c r="W16" s="204" t="str">
        <f aca="false">+IFERROR(IF(COUNT(W13:W15),ROUND(SUM(W13:W15),0),""),"")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6" display="Click here to go back"/>
    <hyperlink ref="G16" location="'Shareholding Pattern'!F46"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16"/>
  <sheetViews>
    <sheetView showFormulas="false" showGridLines="false" showRowColHeaders="true" showZeros="true" rightToLeft="false" tabSelected="false" showOutlineSymbols="true" defaultGridColor="true" view="normal" topLeftCell="C7" colorId="64" zoomScale="100" zoomScaleNormal="100" zoomScalePageLayoutView="100" workbookViewId="0">
      <selection pane="topLeft" activeCell="F15" activeCellId="0" sqref="F15"/>
    </sheetView>
  </sheetViews>
  <sheetFormatPr defaultColWidth="10.13671875" defaultRowHeight="15" zeroHeight="true" outlineLevelRow="0" outlineLevelCol="0"/>
  <cols>
    <col collapsed="false" customWidth="true" hidden="true" outlineLevel="0" max="2" min="1" style="26" width="2.7"/>
    <col collapsed="false" customWidth="true" hidden="false" outlineLevel="0" max="3" min="3" style="26" width="2.7"/>
    <col collapsed="false" customWidth="true" hidden="false" outlineLevel="0" max="4" min="4" style="26" width="6.69"/>
    <col collapsed="false" customWidth="true" hidden="false" outlineLevel="0" max="5" min="5" style="26" width="72.06"/>
    <col collapsed="false" customWidth="true" hidden="false" outlineLevel="0" max="6" min="6" style="26" width="14.69"/>
    <col collapsed="false" customWidth="true" hidden="false" outlineLevel="0" max="7" min="7" style="26" width="18.12"/>
    <col collapsed="false" customWidth="true" hidden="false" outlineLevel="0" max="8" min="8" style="26" width="16.97"/>
    <col collapsed="false" customWidth="true" hidden="false" outlineLevel="0" max="9" min="9" style="26" width="17.54"/>
    <col collapsed="false" customWidth="true" hidden="false" outlineLevel="0" max="10" min="10" style="26" width="2.7"/>
    <col collapsed="false" customWidth="true" hidden="true" outlineLevel="0" max="16" min="11" style="26" width="2.7"/>
    <col collapsed="false" customWidth="true" hidden="true" outlineLevel="0" max="21" min="17" style="26" width="11.52"/>
    <col collapsed="false" customWidth="false" hidden="true" outlineLevel="0" max="257" min="22" style="26" width="10.12"/>
  </cols>
  <sheetData>
    <row r="1" customFormat="false" ht="15" hidden="true" customHeight="false" outlineLevel="0" collapsed="false">
      <c r="A1" s="26" t="s">
        <v>77</v>
      </c>
      <c r="T1" s="26" t="s">
        <v>77</v>
      </c>
      <c r="U1" s="26" t="s">
        <v>46</v>
      </c>
    </row>
    <row r="2" customFormat="false" ht="15" hidden="true" customHeight="false" outlineLevel="0" collapsed="false">
      <c r="U2" s="26" t="s">
        <v>50</v>
      </c>
    </row>
    <row r="7" customFormat="false" ht="30" hidden="false" customHeight="true" outlineLevel="0" collapsed="false"/>
    <row r="8" customFormat="false" ht="30" hidden="false" customHeight="true" outlineLevel="0" collapsed="false">
      <c r="D8" s="46" t="s">
        <v>78</v>
      </c>
      <c r="E8" s="46" t="s">
        <v>79</v>
      </c>
      <c r="F8" s="47" t="s">
        <v>80</v>
      </c>
      <c r="G8" s="48" t="s">
        <v>81</v>
      </c>
      <c r="H8" s="48" t="s">
        <v>82</v>
      </c>
      <c r="I8" s="48" t="s">
        <v>83</v>
      </c>
    </row>
    <row r="9" customFormat="false" ht="20.1" hidden="false" customHeight="true" outlineLevel="0" collapsed="false">
      <c r="D9" s="49" t="n">
        <v>1</v>
      </c>
      <c r="E9" s="50" t="s">
        <v>84</v>
      </c>
      <c r="F9" s="51" t="s">
        <v>50</v>
      </c>
      <c r="G9" s="52" t="s">
        <v>50</v>
      </c>
      <c r="H9" s="52" t="s">
        <v>50</v>
      </c>
      <c r="I9" s="52" t="s">
        <v>50</v>
      </c>
      <c r="M9" s="26" t="n">
        <v>1</v>
      </c>
      <c r="N9" s="26" t="n">
        <v>1</v>
      </c>
      <c r="O9" s="26" t="n">
        <v>1</v>
      </c>
      <c r="P9" s="26" t="n">
        <v>1</v>
      </c>
      <c r="R9" s="26" t="s">
        <v>85</v>
      </c>
      <c r="S9" s="26" t="s">
        <v>86</v>
      </c>
      <c r="T9" s="26" t="s">
        <v>87</v>
      </c>
      <c r="U9" s="26" t="s">
        <v>88</v>
      </c>
    </row>
    <row r="10" customFormat="false" ht="20.1" hidden="false" customHeight="true" outlineLevel="0" collapsed="false">
      <c r="D10" s="53" t="n">
        <v>2</v>
      </c>
      <c r="E10" s="54" t="s">
        <v>89</v>
      </c>
      <c r="F10" s="31" t="s">
        <v>50</v>
      </c>
      <c r="G10" s="55" t="s">
        <v>50</v>
      </c>
      <c r="H10" s="55" t="s">
        <v>50</v>
      </c>
      <c r="I10" s="55" t="s">
        <v>50</v>
      </c>
      <c r="M10" s="26" t="n">
        <v>1</v>
      </c>
      <c r="N10" s="26" t="n">
        <v>1</v>
      </c>
      <c r="O10" s="26" t="n">
        <v>1</v>
      </c>
      <c r="P10" s="26" t="n">
        <v>1</v>
      </c>
      <c r="R10" s="26" t="s">
        <v>90</v>
      </c>
      <c r="S10" s="26" t="s">
        <v>91</v>
      </c>
      <c r="T10" s="26" t="s">
        <v>92</v>
      </c>
      <c r="U10" s="26" t="s">
        <v>93</v>
      </c>
    </row>
    <row r="11" customFormat="false" ht="20.1" hidden="false" customHeight="true" outlineLevel="0" collapsed="false">
      <c r="D11" s="53" t="n">
        <v>3</v>
      </c>
      <c r="E11" s="54" t="s">
        <v>94</v>
      </c>
      <c r="F11" s="31" t="s">
        <v>50</v>
      </c>
      <c r="G11" s="55" t="s">
        <v>50</v>
      </c>
      <c r="H11" s="55" t="s">
        <v>50</v>
      </c>
      <c r="I11" s="55" t="s">
        <v>50</v>
      </c>
      <c r="M11" s="26" t="n">
        <v>1</v>
      </c>
      <c r="N11" s="26" t="n">
        <v>1</v>
      </c>
      <c r="O11" s="26" t="n">
        <v>1</v>
      </c>
      <c r="P11" s="26" t="n">
        <v>1</v>
      </c>
      <c r="R11" s="26" t="s">
        <v>95</v>
      </c>
      <c r="S11" s="26" t="s">
        <v>96</v>
      </c>
      <c r="T11" s="26" t="s">
        <v>97</v>
      </c>
      <c r="U11" s="26" t="s">
        <v>98</v>
      </c>
    </row>
    <row r="12" customFormat="false" ht="30" hidden="false" customHeight="false" outlineLevel="0" collapsed="false">
      <c r="D12" s="53" t="n">
        <v>4</v>
      </c>
      <c r="E12" s="54" t="s">
        <v>99</v>
      </c>
      <c r="F12" s="31" t="s">
        <v>50</v>
      </c>
      <c r="G12" s="55" t="s">
        <v>50</v>
      </c>
      <c r="H12" s="55" t="s">
        <v>50</v>
      </c>
      <c r="I12" s="55" t="s">
        <v>50</v>
      </c>
      <c r="M12" s="26" t="n">
        <v>1</v>
      </c>
      <c r="N12" s="26" t="n">
        <v>1</v>
      </c>
      <c r="O12" s="26" t="n">
        <v>1</v>
      </c>
      <c r="P12" s="26" t="n">
        <v>1</v>
      </c>
      <c r="R12" s="26" t="s">
        <v>100</v>
      </c>
      <c r="S12" s="26" t="s">
        <v>101</v>
      </c>
      <c r="T12" s="26" t="s">
        <v>102</v>
      </c>
      <c r="U12" s="26" t="s">
        <v>103</v>
      </c>
    </row>
    <row r="13" customFormat="false" ht="21.75" hidden="false" customHeight="true" outlineLevel="0" collapsed="false">
      <c r="D13" s="53" t="n">
        <v>5</v>
      </c>
      <c r="E13" s="54" t="s">
        <v>104</v>
      </c>
      <c r="F13" s="31" t="s">
        <v>50</v>
      </c>
      <c r="G13" s="55" t="s">
        <v>50</v>
      </c>
      <c r="H13" s="56" t="s">
        <v>50</v>
      </c>
      <c r="I13" s="56" t="s">
        <v>50</v>
      </c>
      <c r="M13" s="26" t="n">
        <v>1</v>
      </c>
      <c r="N13" s="26" t="n">
        <v>1</v>
      </c>
      <c r="O13" s="26" t="n">
        <v>1</v>
      </c>
      <c r="P13" s="26" t="n">
        <v>1</v>
      </c>
      <c r="R13" s="26" t="s">
        <v>105</v>
      </c>
      <c r="S13" s="26" t="s">
        <v>106</v>
      </c>
      <c r="T13" s="26" t="s">
        <v>107</v>
      </c>
      <c r="U13" s="26" t="s">
        <v>108</v>
      </c>
    </row>
    <row r="14" s="36" customFormat="true" ht="20.1" hidden="false" customHeight="true" outlineLevel="0" collapsed="false">
      <c r="A14" s="26"/>
      <c r="B14" s="26"/>
      <c r="C14" s="26"/>
      <c r="D14" s="57" t="n">
        <v>6</v>
      </c>
      <c r="E14" s="58" t="s">
        <v>109</v>
      </c>
      <c r="F14" s="59" t="s">
        <v>50</v>
      </c>
      <c r="G14" s="60" t="s">
        <v>50</v>
      </c>
      <c r="H14" s="61"/>
      <c r="I14" s="62"/>
      <c r="M14" s="36" t="n">
        <v>1</v>
      </c>
      <c r="N14" s="36" t="n">
        <v>1</v>
      </c>
      <c r="O14" s="36" t="n">
        <v>0</v>
      </c>
      <c r="P14" s="36" t="n">
        <v>0</v>
      </c>
      <c r="R14" s="36" t="s">
        <v>110</v>
      </c>
      <c r="S14" s="36" t="s">
        <v>111</v>
      </c>
      <c r="T14" s="36" t="s">
        <v>112</v>
      </c>
      <c r="U14" s="36" t="s">
        <v>113</v>
      </c>
    </row>
    <row r="15" s="36" customFormat="true" ht="20.1" hidden="false" customHeight="true" outlineLevel="0" collapsed="false">
      <c r="A15" s="26"/>
      <c r="B15" s="26"/>
      <c r="C15" s="26"/>
      <c r="D15" s="63" t="n">
        <v>7</v>
      </c>
      <c r="E15" s="64" t="s">
        <v>114</v>
      </c>
      <c r="F15" s="65" t="s">
        <v>50</v>
      </c>
      <c r="G15" s="66" t="s">
        <v>50</v>
      </c>
      <c r="H15" s="66" t="s">
        <v>50</v>
      </c>
      <c r="I15" s="66" t="s">
        <v>50</v>
      </c>
      <c r="M15" s="36" t="n">
        <v>1</v>
      </c>
      <c r="N15" s="36" t="n">
        <v>1</v>
      </c>
      <c r="O15" s="36" t="n">
        <v>1</v>
      </c>
      <c r="P15" s="36" t="n">
        <v>1</v>
      </c>
      <c r="R15" s="36" t="s">
        <v>115</v>
      </c>
      <c r="S15" s="36" t="s">
        <v>116</v>
      </c>
      <c r="T15" s="36" t="s">
        <v>117</v>
      </c>
      <c r="U15" s="36" t="s">
        <v>118</v>
      </c>
    </row>
    <row r="16" customFormat="false" ht="15" hidden="false" customHeight="false" outlineLevel="0" collapsed="false"/>
  </sheetData>
  <sheetProtection sheet="true" password="f884" objects="true" scenarios="true"/>
  <dataValidations count="1">
    <dataValidation allowBlank="true" operator="between" showDropDown="false" showErrorMessage="true" showInputMessage="false" sqref="F9:I13 F14:G15 H15:I15" type="list">
      <formula1>$U$1:$U$2</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G16" activeCellId="0" sqref="G16"/>
    </sheetView>
  </sheetViews>
  <sheetFormatPr defaultColWidth="3.70703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4.69"/>
    <col collapsed="false" customWidth="true" hidden="true" outlineLevel="0" max="14" min="14" style="0" width="14.69"/>
    <col collapsed="false" customWidth="true" hidden="false" outlineLevel="0" max="15" min="15" style="0" width="17.26"/>
    <col collapsed="false" customWidth="true" hidden="false" outlineLevel="0" max="16" min="16" style="0" width="9.98"/>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13"/>
    <col collapsed="false" customWidth="true" hidden="false" outlineLevel="0" max="23" min="23" style="0" width="15.4"/>
    <col collapsed="false" customWidth="true" hidden="false" outlineLevel="0" max="24" min="24" style="0" width="20.39"/>
    <col collapsed="false" customWidth="true" hidden="false" outlineLevel="0" max="25" min="25" style="0" width="1.99"/>
    <col collapsed="false" customWidth="true" hidden="false" outlineLevel="0" max="26" min="26" style="0" width="2.13"/>
    <col collapsed="false" customWidth="false" hidden="true" outlineLevel="0" max="257" min="27" style="0" width="3.7"/>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c r="X11" s="70"/>
    </row>
    <row r="12" customFormat="false" ht="15.75" hidden="false" customHeight="false" outlineLevel="0" collapsed="false">
      <c r="E12" s="259" t="s">
        <v>632</v>
      </c>
      <c r="F12" s="260" t="s">
        <v>531</v>
      </c>
      <c r="G12" s="261"/>
      <c r="H12" s="261"/>
      <c r="I12" s="261"/>
      <c r="J12" s="261"/>
      <c r="K12" s="261"/>
      <c r="L12" s="261"/>
      <c r="M12" s="261"/>
      <c r="N12" s="261"/>
      <c r="O12" s="261"/>
      <c r="P12" s="261"/>
      <c r="Q12" s="261"/>
      <c r="R12" s="261"/>
      <c r="S12" s="261"/>
      <c r="T12" s="261"/>
      <c r="U12" s="261"/>
      <c r="V12" s="261"/>
      <c r="W12" s="261"/>
      <c r="X12" s="262"/>
    </row>
    <row r="13" s="263" customFormat="true" ht="20.1" hidden="true" customHeight="true" outlineLevel="0" collapsed="false">
      <c r="E13" s="264"/>
      <c r="F13" s="333"/>
      <c r="G13" s="266"/>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+IFERROR(IF(COUNT(M13:N13),ROUND(SUM(M13,N13),2),""),"")</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270" t="str">
        <f aca="false">+IFERROR(IF(COUNT(U13),ROUND(SUM(U13)/SUM(K13)*100,2),""),0)</f>
        <v/>
      </c>
      <c r="W13" s="268"/>
      <c r="X13" s="279"/>
      <c r="AC13" s="263" t="n">
        <f aca="false">IF(SUM(H13:W13)&gt;0,1,0)</f>
        <v>0</v>
      </c>
      <c r="AD13" s="263" t="n">
        <f aca="false">SUM(AC15:AC65535)</f>
        <v>0</v>
      </c>
    </row>
    <row r="14" customFormat="false" ht="24.75" hidden="false" customHeight="true" outlineLevel="0" collapsed="false">
      <c r="E14" s="310"/>
      <c r="F14" s="311"/>
      <c r="G14" s="342" t="s">
        <v>602</v>
      </c>
      <c r="H14" s="311"/>
      <c r="I14" s="311"/>
      <c r="J14" s="311"/>
      <c r="K14" s="311"/>
      <c r="L14" s="311"/>
      <c r="M14" s="311"/>
      <c r="N14" s="311"/>
      <c r="O14" s="311"/>
      <c r="P14" s="311"/>
      <c r="Q14" s="311"/>
      <c r="R14" s="311"/>
      <c r="S14" s="311"/>
      <c r="T14" s="311"/>
      <c r="U14" s="311"/>
      <c r="V14" s="311"/>
      <c r="W14" s="311"/>
      <c r="X14" s="312"/>
    </row>
    <row r="15" customFormat="false" ht="24.95"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07"/>
    </row>
    <row r="16" customFormat="false" ht="20.1" hidden="false" customHeight="true" outlineLevel="0" collapsed="false">
      <c r="E16" s="308"/>
      <c r="F16" s="334" t="s">
        <v>564</v>
      </c>
      <c r="G16" s="334" t="s">
        <v>159</v>
      </c>
      <c r="H16" s="204" t="str">
        <f aca="false">+IFERROR(IF(COUNT(H13:H15),ROUND(SUM(H13:H15),0),""),"")</f>
        <v/>
      </c>
      <c r="I16" s="204" t="str">
        <f aca="false">+IFERROR(IF(COUNT(I13:I15),ROUND(SUM(I13:I15),0),""),"")</f>
        <v/>
      </c>
      <c r="J16" s="204" t="str">
        <f aca="false">+IFERROR(IF(COUNT(J13:J15),ROUND(SUM(J13:J15),0),""),"")</f>
        <v/>
      </c>
      <c r="K16" s="204" t="str">
        <f aca="false">+IFERROR(IF(COUNT(K13:K15),ROUND(SUM(K13:K15),0),""),"")</f>
        <v/>
      </c>
      <c r="L16" s="270" t="str">
        <f aca="false">+IFERROR(IF(COUNT(K16),ROUND(K16/'Shareholding Pattern'!$L$57*100,2),""),"")</f>
        <v/>
      </c>
      <c r="M16" s="193" t="str">
        <f aca="false">+IFERROR(IF(COUNT(M13:M15),ROUND(SUM(M13:M15),0),""),"")</f>
        <v/>
      </c>
      <c r="N16" s="193" t="str">
        <f aca="false">+IFERROR(IF(COUNT(N13:N15),ROUND(SUM(N13:N15),0),""),"")</f>
        <v/>
      </c>
      <c r="O16" s="193" t="str">
        <f aca="false">+IFERROR(IF(COUNT(O13:O15),ROUND(SUM(O13:O15),0),""),"")</f>
        <v/>
      </c>
      <c r="P16" s="270" t="str">
        <f aca="false">+IFERROR(IF(COUNT(O16),ROUND(O16/('Shareholding Pattern'!$P$58)*100,2),""),"")</f>
        <v/>
      </c>
      <c r="Q16" s="204" t="str">
        <f aca="false">+IFERROR(IF(COUNT(Q13:Q15),ROUND(SUM(Q13:Q15),0),""),"")</f>
        <v/>
      </c>
      <c r="R16" s="204" t="str">
        <f aca="false">+IFERROR(IF(COUNT(R13:R15),ROUND(SUM(R13:R15),0),""),"")</f>
        <v/>
      </c>
      <c r="S16" s="204" t="str">
        <f aca="false">+IFERROR(IF(COUNT(S13:S15),ROUND(SUM(S13:S15),0),""),"")</f>
        <v/>
      </c>
      <c r="T16" s="270" t="str">
        <f aca="false">+IFERROR(IF(COUNT(K16,S16),ROUND(SUM(S16,K16)/SUM('Shareholding Pattern'!$L$57,'Shareholding Pattern'!$T$57)*100,2),""),"")</f>
        <v/>
      </c>
      <c r="U16" s="204" t="str">
        <f aca="false">+IFERROR(IF(COUNT(U13:U15),ROUND(SUM(U13:U15),0),""),"")</f>
        <v/>
      </c>
      <c r="V16" s="270" t="str">
        <f aca="false">+IFERROR(IF(COUNT(U16),ROUND(SUM(U16)/SUM(K16)*100,2),""),0)</f>
        <v/>
      </c>
      <c r="W16" s="204" t="str">
        <f aca="false">+IFERROR(IF(COUNT(W13:W15),ROUND(SUM(W13:W15),0),""),"")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7" display="Click here to go back"/>
    <hyperlink ref="G16" location="'Shareholding Pattern'!F47"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D1:BB24"/>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3" ySplit="14" topLeftCell="H45" activePane="bottomRight" state="frozen"/>
      <selection pane="topLeft" activeCell="A1" activeCellId="0" sqref="A1"/>
      <selection pane="topRight" activeCell="H1" activeCellId="0" sqref="H1"/>
      <selection pane="bottomLeft" activeCell="A45" activeCellId="0" sqref="A45"/>
      <selection pane="bottomRight" activeCell="H19" activeCellId="0" sqref="H19"/>
    </sheetView>
  </sheetViews>
  <sheetFormatPr defaultColWidth="2.562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3" min="3" style="0" width="1.99"/>
    <col collapsed="false" customWidth="true" hidden="false" outlineLevel="0" max="4" min="4" style="0" width="7.13"/>
    <col collapsed="false" customWidth="true" hidden="false" outlineLevel="0" max="5" min="5" style="0" width="42.8"/>
    <col collapsed="false" customWidth="true" hidden="false" outlineLevel="0" max="6" min="6" style="0" width="46.51"/>
    <col collapsed="false" customWidth="true" hidden="false" outlineLevel="0" max="7" min="7" style="0" width="39.95"/>
    <col collapsed="false" customWidth="true" hidden="false" outlineLevel="0" max="9" min="8" style="0" width="13.69"/>
    <col collapsed="false" customWidth="true" hidden="false" outlineLevel="0" max="10" min="10" style="0" width="14.54"/>
    <col collapsed="false" customWidth="true" hidden="true" outlineLevel="0" max="12" min="11" style="0" width="14.54"/>
    <col collapsed="false" customWidth="true" hidden="false" outlineLevel="0" max="13" min="13" style="0" width="15.54"/>
    <col collapsed="false" customWidth="true" hidden="false" outlineLevel="0" max="14" min="14" style="0" width="15.27"/>
    <col collapsed="false" customWidth="true" hidden="false" outlineLevel="0" max="15" min="15" style="0" width="15.4"/>
    <col collapsed="false" customWidth="true" hidden="true" outlineLevel="0" max="16" min="16" style="0" width="15.97"/>
    <col collapsed="false" customWidth="true" hidden="false" outlineLevel="0" max="17" min="17" style="0" width="16.4"/>
    <col collapsed="false" customWidth="true" hidden="false" outlineLevel="0" max="18" min="18" style="0" width="12.55"/>
    <col collapsed="false" customWidth="true" hidden="true" outlineLevel="0" max="21" min="19" style="0" width="14.54"/>
    <col collapsed="false" customWidth="true" hidden="false" outlineLevel="0" max="22" min="22" style="0" width="19.12"/>
    <col collapsed="false" customWidth="true" hidden="true" outlineLevel="0" max="23" min="23" style="0" width="15.4"/>
    <col collapsed="false" customWidth="true" hidden="true" outlineLevel="0" max="24" min="24" style="0" width="8.55"/>
    <col collapsed="false" customWidth="true" hidden="false" outlineLevel="0" max="25" min="25" style="0" width="15.4"/>
    <col collapsed="false" customWidth="true" hidden="false" outlineLevel="0" max="26" min="26" style="0" width="20.83"/>
    <col collapsed="false" customWidth="true" hidden="false" outlineLevel="0" max="27" min="27" style="0" width="2.7"/>
    <col collapsed="false" customWidth="false" hidden="true" outlineLevel="0" max="257" min="28" style="0" width="2.56"/>
  </cols>
  <sheetData>
    <row r="1" customFormat="false" ht="15" hidden="true" customHeight="false" outlineLevel="0" collapsed="false">
      <c r="I1" s="0" t="n">
        <v>5</v>
      </c>
      <c r="J1" s="0" t="n">
        <v>0</v>
      </c>
      <c r="AE1" s="0" t="s">
        <v>575</v>
      </c>
      <c r="AF1" s="0" t="s">
        <v>578</v>
      </c>
      <c r="AG1" s="0" t="s">
        <v>599</v>
      </c>
      <c r="AH1" s="0" t="s">
        <v>577</v>
      </c>
      <c r="AI1" s="0" t="s">
        <v>592</v>
      </c>
      <c r="AJ1" s="0" t="s">
        <v>633</v>
      </c>
      <c r="AK1" s="0" t="s">
        <v>634</v>
      </c>
      <c r="AL1" s="0" t="s">
        <v>571</v>
      </c>
      <c r="AM1" s="0" t="s">
        <v>635</v>
      </c>
      <c r="AN1" s="0" t="s">
        <v>636</v>
      </c>
      <c r="AO1" s="0" t="s">
        <v>637</v>
      </c>
      <c r="AP1" s="0" t="s">
        <v>638</v>
      </c>
      <c r="AQ1" s="0" t="s">
        <v>569</v>
      </c>
      <c r="AR1" s="0" t="s">
        <v>639</v>
      </c>
      <c r="AS1" s="0" t="s">
        <v>640</v>
      </c>
      <c r="AT1" s="0" t="s">
        <v>598</v>
      </c>
      <c r="AU1" s="0" t="s">
        <v>641</v>
      </c>
      <c r="AV1" s="0" t="s">
        <v>642</v>
      </c>
      <c r="AW1" s="0" t="s">
        <v>643</v>
      </c>
      <c r="AX1" s="0" t="s">
        <v>594</v>
      </c>
      <c r="AY1" s="0" t="s">
        <v>576</v>
      </c>
      <c r="AZ1" s="0" t="s">
        <v>570</v>
      </c>
      <c r="BA1" s="0" t="s">
        <v>568</v>
      </c>
      <c r="BB1" s="0" t="s">
        <v>644</v>
      </c>
    </row>
    <row r="2" customFormat="false" ht="15" hidden="true" customHeight="false" outlineLevel="0" collapsed="false">
      <c r="E2" s="0" t="s">
        <v>370</v>
      </c>
      <c r="F2" s="0" t="s">
        <v>364</v>
      </c>
      <c r="G2" s="0" t="s">
        <v>344</v>
      </c>
      <c r="H2" s="0" t="s">
        <v>346</v>
      </c>
      <c r="I2" s="0" t="s">
        <v>119</v>
      </c>
      <c r="J2" s="0" t="s">
        <v>120</v>
      </c>
      <c r="K2" s="0" t="s">
        <v>121</v>
      </c>
      <c r="L2" s="0" t="s">
        <v>122</v>
      </c>
      <c r="M2" s="0" t="s">
        <v>123</v>
      </c>
      <c r="N2" s="0" t="s">
        <v>124</v>
      </c>
      <c r="O2" s="0" t="s">
        <v>125</v>
      </c>
      <c r="P2" s="0" t="s">
        <v>126</v>
      </c>
      <c r="Q2" s="0" t="s">
        <v>127</v>
      </c>
      <c r="R2" s="0" t="s">
        <v>128</v>
      </c>
      <c r="S2" s="0" t="s">
        <v>129</v>
      </c>
      <c r="T2" s="0" t="s">
        <v>130</v>
      </c>
      <c r="U2" s="0" t="s">
        <v>324</v>
      </c>
      <c r="V2" s="0" t="s">
        <v>131</v>
      </c>
      <c r="W2" s="0" t="s">
        <v>132</v>
      </c>
      <c r="X2" s="0" t="s">
        <v>133</v>
      </c>
      <c r="Y2" s="0" t="s">
        <v>136</v>
      </c>
      <c r="Z2" s="0" t="s">
        <v>351</v>
      </c>
    </row>
    <row r="3" customFormat="false" ht="15" hidden="true" customHeight="false" outlineLevel="0" collapsed="false">
      <c r="I3" s="0" t="n">
        <f aca="false">+IFERROR(IF(COUNT(I13:I20),ROUND(SUMIF($F$13:I20,"Category",I13:I20),0),""),"")</f>
        <v>0</v>
      </c>
      <c r="J3" s="0" t="n">
        <f aca="false">+IFERROR(IF(COUNT(J13:J20),ROUND(SUMIF($F$13:J20,"Category",J13:J20),0),""),"")</f>
        <v>0</v>
      </c>
      <c r="K3" s="0" t="str">
        <f aca="false">+IFERROR(IF(COUNT(K13:K20),ROUND(SUMIF($F$13:K20,"Category",K13:K20),0),""),"")</f>
        <v/>
      </c>
      <c r="L3" s="0" t="str">
        <f aca="false">+IFERROR(IF(COUNT(L13:L20),ROUND(SUMIF($F$13:L20,"Category",L13:L20),0),""),"")</f>
        <v/>
      </c>
      <c r="M3" s="0" t="n">
        <f aca="false">+IFERROR(IF(COUNT(M13:M20),ROUND(SUMIF($F$13:M20,"Category",M13:M20),0),""),"")</f>
        <v>0</v>
      </c>
      <c r="N3" s="0" t="n">
        <f aca="false">+IFERROR(IF(COUNT(N13:N20),ROUND(SUMIF($F$13:N20,"Category",N13:N20),2),""),"")</f>
        <v>0</v>
      </c>
      <c r="O3" s="0" t="n">
        <f aca="false">+IFERROR(IF(COUNT(O13:O20),ROUND(SUMIF($F$13:O20,"Category",O13:O20),0),""),"")</f>
        <v>0</v>
      </c>
      <c r="P3" s="0" t="str">
        <f aca="false">+IFERROR(IF(COUNT(P13:P20),ROUND(SUMIF($F$13:P20,"Category",P13:P20),0),""),"")</f>
        <v/>
      </c>
      <c r="Q3" s="0" t="n">
        <f aca="false">+IFERROR(IF(COUNT(Q13:Q20),ROUND(SUMIF($F$13:Q20,"Category",Q13:Q20),0),""),"")</f>
        <v>0</v>
      </c>
      <c r="R3" s="0" t="n">
        <f aca="false">+IFERROR(IF(COUNT(R13:R20),ROUND(SUMIF($F$13:R20,"Category",R13:R20),2),""),"")</f>
        <v>0</v>
      </c>
      <c r="S3" s="0" t="str">
        <f aca="false">+IFERROR(IF(COUNT(S13:S20),ROUND(SUMIF($F$13:S20,"Category",S13:S20),0),""),"")</f>
        <v/>
      </c>
      <c r="T3" s="0" t="str">
        <f aca="false">+IFERROR(IF(COUNT(T13:T20),ROUND(SUMIF($F$13:T20,"Category",T13:T20),0),""),"")</f>
        <v/>
      </c>
      <c r="U3" s="0" t="str">
        <f aca="false">+IFERROR(IF(COUNT(U13:U20),ROUND(SUMIF($F$13:U20,"Category",U13:U20),0),""),"")</f>
        <v/>
      </c>
      <c r="V3" s="0" t="n">
        <f aca="false">+IFERROR(IF(COUNT(V13:V20),ROUND(SUMIF($F$13:V20,"Category",V13:V20),2),""),"")</f>
        <v>0</v>
      </c>
      <c r="W3" s="0" t="str">
        <f aca="false">+IFERROR(IF(COUNT(W13:W20),ROUND(SUMIF($F$13:W20,"Category",W13:W20),0),""),"")</f>
        <v/>
      </c>
      <c r="X3" s="0" t="str">
        <f aca="false">+IFERROR(IF(COUNT(X13:X20),ROUND(SUMIF($F$13:X20,"Category",X13:X20),2),""),"")</f>
        <v/>
      </c>
      <c r="Y3" s="0" t="n">
        <f aca="false">+IFERROR(IF(COUNT(Y13:Y20),ROUND(SUMIF($F$13:Y20,"Category",Y13:Y20),0),""),"")</f>
        <v>0</v>
      </c>
    </row>
    <row r="4" customFormat="false" ht="15" hidden="true" customHeight="false" outlineLevel="0" collapsed="false"/>
    <row r="5" customFormat="false" ht="15" hidden="true" customHeight="false" outlineLevel="0" collapsed="false"/>
    <row r="6" customFormat="false" ht="15" hidden="true" customHeight="false" outlineLevel="0" collapsed="false"/>
    <row r="9" customFormat="false" ht="29.25" hidden="false" customHeight="true" outlineLevel="0" collapsed="false">
      <c r="D9" s="70" t="s">
        <v>546</v>
      </c>
      <c r="E9" s="70" t="s">
        <v>582</v>
      </c>
      <c r="F9" s="70" t="s">
        <v>620</v>
      </c>
      <c r="G9" s="70" t="s">
        <v>547</v>
      </c>
      <c r="H9" s="70" t="s">
        <v>548</v>
      </c>
      <c r="I9" s="70" t="s">
        <v>583</v>
      </c>
      <c r="J9" s="70" t="s">
        <v>142</v>
      </c>
      <c r="K9" s="70" t="s">
        <v>143</v>
      </c>
      <c r="L9" s="70" t="s">
        <v>144</v>
      </c>
      <c r="M9" s="70" t="s">
        <v>145</v>
      </c>
      <c r="N9" s="70" t="s">
        <v>146</v>
      </c>
      <c r="O9" s="70" t="s">
        <v>400</v>
      </c>
      <c r="P9" s="70"/>
      <c r="Q9" s="70"/>
      <c r="R9" s="70"/>
      <c r="S9" s="70" t="s">
        <v>148</v>
      </c>
      <c r="T9" s="70" t="s">
        <v>149</v>
      </c>
      <c r="U9" s="70" t="s">
        <v>150</v>
      </c>
      <c r="V9" s="70" t="s">
        <v>566</v>
      </c>
      <c r="W9" s="70" t="s">
        <v>152</v>
      </c>
      <c r="X9" s="70"/>
      <c r="Y9" s="70" t="s">
        <v>154</v>
      </c>
      <c r="Z9" s="70" t="s">
        <v>351</v>
      </c>
      <c r="AV9" s="0" t="s">
        <v>582</v>
      </c>
    </row>
    <row r="10" customFormat="false" ht="31.5" hidden="false" customHeight="true" outlineLevel="0" collapsed="false">
      <c r="D10" s="70"/>
      <c r="E10" s="70"/>
      <c r="F10" s="70"/>
      <c r="G10" s="70"/>
      <c r="H10" s="70"/>
      <c r="I10" s="70"/>
      <c r="J10" s="70"/>
      <c r="K10" s="70"/>
      <c r="L10" s="70"/>
      <c r="M10" s="70"/>
      <c r="N10" s="70"/>
      <c r="O10" s="70" t="s">
        <v>401</v>
      </c>
      <c r="P10" s="70"/>
      <c r="Q10" s="70"/>
      <c r="R10" s="70" t="s">
        <v>402</v>
      </c>
      <c r="S10" s="70"/>
      <c r="T10" s="70"/>
      <c r="U10" s="70"/>
      <c r="V10" s="70"/>
      <c r="W10" s="70"/>
      <c r="X10" s="70"/>
      <c r="Y10" s="70"/>
      <c r="Z10" s="70"/>
      <c r="AV10" s="0" t="s">
        <v>584</v>
      </c>
    </row>
    <row r="11" customFormat="false" ht="75" hidden="false" customHeight="false" outlineLevel="0" collapsed="false">
      <c r="D11" s="70"/>
      <c r="E11" s="70"/>
      <c r="F11" s="70"/>
      <c r="G11" s="70"/>
      <c r="H11" s="70"/>
      <c r="I11" s="70"/>
      <c r="J11" s="70"/>
      <c r="K11" s="70"/>
      <c r="L11" s="70"/>
      <c r="M11" s="70"/>
      <c r="N11" s="70"/>
      <c r="O11" s="70" t="s">
        <v>157</v>
      </c>
      <c r="P11" s="70" t="s">
        <v>158</v>
      </c>
      <c r="Q11" s="70" t="s">
        <v>159</v>
      </c>
      <c r="R11" s="70"/>
      <c r="S11" s="70"/>
      <c r="T11" s="70"/>
      <c r="U11" s="70"/>
      <c r="V11" s="70"/>
      <c r="W11" s="70" t="s">
        <v>160</v>
      </c>
      <c r="X11" s="70" t="s">
        <v>161</v>
      </c>
      <c r="Y11" s="70"/>
      <c r="Z11" s="70"/>
    </row>
    <row r="12" customFormat="false" ht="24.75" hidden="false" customHeight="true" outlineLevel="0" collapsed="false">
      <c r="D12" s="259" t="s">
        <v>645</v>
      </c>
      <c r="E12" s="287" t="s">
        <v>423</v>
      </c>
      <c r="F12" s="317"/>
      <c r="G12" s="317"/>
      <c r="H12" s="261"/>
      <c r="I12" s="261"/>
      <c r="J12" s="261"/>
      <c r="K12" s="261"/>
      <c r="L12" s="261"/>
      <c r="M12" s="261"/>
      <c r="N12" s="261"/>
      <c r="O12" s="261"/>
      <c r="P12" s="261"/>
      <c r="Q12" s="261"/>
      <c r="R12" s="261"/>
      <c r="S12" s="261"/>
      <c r="T12" s="261"/>
      <c r="U12" s="261"/>
      <c r="V12" s="261"/>
      <c r="W12" s="261"/>
      <c r="X12" s="261"/>
      <c r="Y12" s="261"/>
      <c r="Z12" s="262"/>
      <c r="AG12" s="263"/>
    </row>
    <row r="13" s="263" customFormat="true" ht="20.1" hidden="true" customHeight="true" outlineLevel="0" collapsed="false">
      <c r="D13" s="351"/>
      <c r="E13" s="319"/>
      <c r="F13" s="319"/>
      <c r="G13" s="352"/>
      <c r="H13" s="266"/>
      <c r="I13" s="267"/>
      <c r="J13" s="267"/>
      <c r="K13" s="268"/>
      <c r="L13" s="268"/>
      <c r="M13" s="320" t="str">
        <f aca="false">+IFERROR(IF(COUNT(J13:L13),ROUND(SUM(J13:L13),0),""),"")</f>
        <v/>
      </c>
      <c r="N13" s="149" t="str">
        <f aca="false">+IFERROR(IF(COUNT(M13),ROUND(M13/'Shareholding Pattern'!$L$57*100,2),""),"")</f>
        <v/>
      </c>
      <c r="O13" s="268" t="str">
        <f aca="false">IF(J13="","",J13)</f>
        <v/>
      </c>
      <c r="P13" s="268"/>
      <c r="Q13" s="320" t="str">
        <f aca="false">+IFERROR(IF(COUNT(O13:P13),ROUND(SUM(O13,P13),2),""),"")</f>
        <v/>
      </c>
      <c r="R13" s="149" t="str">
        <f aca="false">+IFERROR(IF(COUNT(Q13),ROUND(Q13/('Shareholding Pattern'!$P$58)*100,2),""),"")</f>
        <v/>
      </c>
      <c r="S13" s="268"/>
      <c r="T13" s="268"/>
      <c r="U13" s="320" t="str">
        <f aca="false">+IFERROR(IF(COUNT(S13:T13),ROUND(SUM(S13:T13),0),""),"")</f>
        <v/>
      </c>
      <c r="V13" s="149" t="str">
        <f aca="false">+IFERROR(IF(COUNT(M13,U13),ROUND(SUM(U13,M13)/SUM('Shareholding Pattern'!$L$57,'Shareholding Pattern'!$T$57)*100,2),""),"")</f>
        <v/>
      </c>
      <c r="W13" s="268"/>
      <c r="X13" s="149" t="str">
        <f aca="false">+IFERROR(IF(COUNT(W13),ROUND(SUM(W13)/SUM(M13)*100,2),""),0)</f>
        <v/>
      </c>
      <c r="Y13" s="268"/>
      <c r="Z13" s="279"/>
      <c r="AC13" s="263" t="n">
        <f aca="false">IF(SUM(H13:Y13)&gt;0,1,0)</f>
        <v>0</v>
      </c>
      <c r="AD13" s="263" t="e">
        <f aca="false">SUM(#REF!)</f>
        <v>#REF!</v>
      </c>
      <c r="AG13" s="0"/>
    </row>
    <row r="14" customFormat="false" ht="24.75" hidden="false" customHeight="true" outlineLevel="0" collapsed="false">
      <c r="D14" s="310"/>
      <c r="E14" s="311"/>
      <c r="F14" s="311"/>
      <c r="G14" s="311"/>
      <c r="H14" s="311"/>
      <c r="I14" s="311"/>
      <c r="J14" s="311"/>
      <c r="K14" s="311"/>
      <c r="L14" s="311"/>
      <c r="M14" s="311"/>
      <c r="N14" s="311"/>
      <c r="O14" s="311"/>
      <c r="P14" s="311"/>
      <c r="Q14" s="311"/>
      <c r="R14" s="311"/>
      <c r="S14" s="311"/>
      <c r="T14" s="311"/>
      <c r="U14" s="311"/>
      <c r="V14" s="311"/>
      <c r="W14" s="311"/>
      <c r="X14" s="311"/>
      <c r="Y14" s="311"/>
      <c r="Z14" s="312"/>
    </row>
    <row r="15" customFormat="false" ht="24.75" hidden="false" customHeight="true" outlineLevel="0" collapsed="false">
      <c r="D15" s="351" t="n">
        <v>1</v>
      </c>
      <c r="E15" s="353" t="s">
        <v>578</v>
      </c>
      <c r="F15" s="353" t="s">
        <v>584</v>
      </c>
      <c r="G15" s="353" t="s">
        <v>646</v>
      </c>
      <c r="H15" s="278" t="s">
        <v>626</v>
      </c>
      <c r="I15" s="354" t="n">
        <v>1</v>
      </c>
      <c r="J15" s="268" t="n">
        <v>32075</v>
      </c>
      <c r="K15" s="268"/>
      <c r="L15" s="268"/>
      <c r="M15" s="320" t="n">
        <f aca="false">+IFERROR(IF(COUNT(J15:L15),ROUND(SUM(J15:L15),0),""),"")</f>
        <v>32075</v>
      </c>
      <c r="N15" s="149" t="n">
        <f aca="false">+IFERROR(IF(COUNT(M15),ROUND(M15/'Shareholding Pattern'!$L$57*100,2),""),"")</f>
        <v>0.84</v>
      </c>
      <c r="O15" s="268" t="n">
        <f aca="false">IF(J15="","",J15)</f>
        <v>32075</v>
      </c>
      <c r="P15" s="268"/>
      <c r="Q15" s="320" t="n">
        <f aca="false">+IFERROR(IF(COUNT(O15:P15),ROUND(SUM(O15,P15),2),""),"")</f>
        <v>32075</v>
      </c>
      <c r="R15" s="149" t="n">
        <f aca="false">+IFERROR(IF(COUNT(Q15),ROUND(Q15/('Shareholding Pattern'!$P$58)*100,2),""),"")</f>
        <v>0.79</v>
      </c>
      <c r="S15" s="268"/>
      <c r="T15" s="268"/>
      <c r="U15" s="320" t="str">
        <f aca="false">+IFERROR(IF(COUNT(S15:T15),ROUND(SUM(S15:T15),0),""),"")</f>
        <v/>
      </c>
      <c r="V15" s="149" t="n">
        <f aca="false">+IFERROR(IF(COUNT(M15,U15),ROUND(SUM(U15,M15)/SUM('Shareholding Pattern'!$L$57,'Shareholding Pattern'!$T$57)*100,2),""),"")</f>
        <v>0.84</v>
      </c>
      <c r="W15" s="268"/>
      <c r="X15" s="149" t="str">
        <f aca="false">+IFERROR(IF(COUNT(W15),ROUND(SUM(W15)/SUM(M15)*100,2),""),0)</f>
        <v/>
      </c>
      <c r="Y15" s="268" t="n">
        <v>32075</v>
      </c>
      <c r="Z15" s="279" t="n">
        <v>3</v>
      </c>
      <c r="AA15" s="263"/>
      <c r="AB15" s="263"/>
      <c r="AC15" s="263" t="n">
        <f aca="false">IF(SUM(H15:Y15)&gt;0,1,0)</f>
        <v>1</v>
      </c>
    </row>
    <row r="16" customFormat="false" ht="24.75" hidden="false" customHeight="true" outlineLevel="0" collapsed="false">
      <c r="D16" s="351" t="n">
        <v>2</v>
      </c>
      <c r="E16" s="353" t="s">
        <v>641</v>
      </c>
      <c r="F16" s="353" t="s">
        <v>584</v>
      </c>
      <c r="G16" s="353" t="s">
        <v>647</v>
      </c>
      <c r="H16" s="278" t="s">
        <v>626</v>
      </c>
      <c r="I16" s="354" t="n">
        <v>1</v>
      </c>
      <c r="J16" s="268" t="n">
        <v>511552</v>
      </c>
      <c r="K16" s="268"/>
      <c r="L16" s="268"/>
      <c r="M16" s="320" t="n">
        <f aca="false">+IFERROR(IF(COUNT(J16:L16),ROUND(SUM(J16:L16),0),""),"")</f>
        <v>511552</v>
      </c>
      <c r="N16" s="149" t="n">
        <f aca="false">+IFERROR(IF(COUNT(M16),ROUND(M16/'Shareholding Pattern'!$L$57*100,2),""),"")</f>
        <v>13.41</v>
      </c>
      <c r="O16" s="268" t="n">
        <f aca="false">IF(J16="","",J16)</f>
        <v>511552</v>
      </c>
      <c r="P16" s="268"/>
      <c r="Q16" s="320" t="n">
        <f aca="false">+IFERROR(IF(COUNT(O16:P16),ROUND(SUM(O16,P16),2),""),"")</f>
        <v>511552</v>
      </c>
      <c r="R16" s="149" t="n">
        <f aca="false">+IFERROR(IF(COUNT(Q16),ROUND(Q16/('Shareholding Pattern'!$P$58)*100,2),""),"")</f>
        <v>12.56</v>
      </c>
      <c r="S16" s="268"/>
      <c r="T16" s="268"/>
      <c r="U16" s="320" t="str">
        <f aca="false">+IFERROR(IF(COUNT(S16:T16),ROUND(SUM(S16:T16),0),""),"")</f>
        <v/>
      </c>
      <c r="V16" s="149" t="n">
        <f aca="false">+IFERROR(IF(COUNT(M16,U16),ROUND(SUM(U16,M16)/SUM('Shareholding Pattern'!$L$57,'Shareholding Pattern'!$T$57)*100,2),""),"")</f>
        <v>13.41</v>
      </c>
      <c r="W16" s="268"/>
      <c r="X16" s="149" t="str">
        <f aca="false">+IFERROR(IF(COUNT(W16),ROUND(SUM(W16)/SUM(M16)*100,2),""),0)</f>
        <v/>
      </c>
      <c r="Y16" s="268" t="n">
        <v>510552</v>
      </c>
      <c r="Z16" s="279" t="n">
        <v>4</v>
      </c>
      <c r="AA16" s="263"/>
      <c r="AB16" s="263"/>
      <c r="AC16" s="263" t="n">
        <f aca="false">IF(SUM(H16:Y16)&gt;0,1,0)</f>
        <v>1</v>
      </c>
    </row>
    <row r="17" customFormat="false" ht="24.75" hidden="false" customHeight="true" outlineLevel="0" collapsed="false">
      <c r="D17" s="351" t="n">
        <v>3</v>
      </c>
      <c r="E17" s="353" t="s">
        <v>568</v>
      </c>
      <c r="F17" s="353" t="s">
        <v>584</v>
      </c>
      <c r="G17" s="353" t="s">
        <v>648</v>
      </c>
      <c r="H17" s="278" t="s">
        <v>626</v>
      </c>
      <c r="I17" s="354" t="n">
        <v>1</v>
      </c>
      <c r="J17" s="268" t="n">
        <v>25</v>
      </c>
      <c r="K17" s="268"/>
      <c r="L17" s="268"/>
      <c r="M17" s="320" t="n">
        <f aca="false">+IFERROR(IF(COUNT(J17:L17),ROUND(SUM(J17:L17),0),""),"")</f>
        <v>25</v>
      </c>
      <c r="N17" s="149" t="n">
        <f aca="false">+IFERROR(IF(COUNT(M17),ROUND(M17/'Shareholding Pattern'!$L$57*100,2),""),"")</f>
        <v>0</v>
      </c>
      <c r="O17" s="268" t="n">
        <f aca="false">IF(J17="","",J17)</f>
        <v>25</v>
      </c>
      <c r="P17" s="268"/>
      <c r="Q17" s="320" t="n">
        <f aca="false">+IFERROR(IF(COUNT(O17:P17),ROUND(SUM(O17,P17),2),""),"")</f>
        <v>25</v>
      </c>
      <c r="R17" s="149" t="n">
        <f aca="false">+IFERROR(IF(COUNT(Q17),ROUND(Q17/('Shareholding Pattern'!$P$58)*100,2),""),"")</f>
        <v>0</v>
      </c>
      <c r="S17" s="268"/>
      <c r="T17" s="268"/>
      <c r="U17" s="320" t="str">
        <f aca="false">+IFERROR(IF(COUNT(S17:T17),ROUND(SUM(S17:T17),0),""),"")</f>
        <v/>
      </c>
      <c r="V17" s="149" t="n">
        <f aca="false">+IFERROR(IF(COUNT(M17,U17),ROUND(SUM(U17,M17)/SUM('Shareholding Pattern'!$L$57,'Shareholding Pattern'!$T$57)*100,2),""),"")</f>
        <v>0</v>
      </c>
      <c r="W17" s="268"/>
      <c r="X17" s="149" t="str">
        <f aca="false">+IFERROR(IF(COUNT(W17),ROUND(SUM(W17)/SUM(M17)*100,2),""),0)</f>
        <v/>
      </c>
      <c r="Y17" s="268" t="n">
        <v>25</v>
      </c>
      <c r="Z17" s="279" t="n">
        <v>5</v>
      </c>
      <c r="AA17" s="263"/>
      <c r="AB17" s="263"/>
      <c r="AC17" s="263" t="n">
        <f aca="false">IF(SUM(H17:Y17)&gt;0,1,0)</f>
        <v>1</v>
      </c>
    </row>
    <row r="18" customFormat="false" ht="24.75" hidden="false" customHeight="true" outlineLevel="0" collapsed="false">
      <c r="D18" s="351" t="n">
        <v>4</v>
      </c>
      <c r="E18" s="353" t="s">
        <v>569</v>
      </c>
      <c r="F18" s="353" t="s">
        <v>584</v>
      </c>
      <c r="G18" s="353" t="s">
        <v>649</v>
      </c>
      <c r="H18" s="278" t="s">
        <v>626</v>
      </c>
      <c r="I18" s="354" t="n">
        <v>1</v>
      </c>
      <c r="J18" s="268" t="n">
        <v>11201</v>
      </c>
      <c r="K18" s="268"/>
      <c r="L18" s="268"/>
      <c r="M18" s="320" t="n">
        <f aca="false">+IFERROR(IF(COUNT(J18:L18),ROUND(SUM(J18:L18),0),""),"")</f>
        <v>11201</v>
      </c>
      <c r="N18" s="149" t="n">
        <f aca="false">+IFERROR(IF(COUNT(M18),ROUND(M18/'Shareholding Pattern'!$L$57*100,2),""),"")</f>
        <v>0.29</v>
      </c>
      <c r="O18" s="268" t="n">
        <f aca="false">IF(J18="","",J18)</f>
        <v>11201</v>
      </c>
      <c r="P18" s="268"/>
      <c r="Q18" s="320" t="n">
        <f aca="false">+IFERROR(IF(COUNT(O18:P18),ROUND(SUM(O18,P18),2),""),"")</f>
        <v>11201</v>
      </c>
      <c r="R18" s="149" t="n">
        <f aca="false">+IFERROR(IF(COUNT(Q18),ROUND(Q18/('Shareholding Pattern'!$P$58)*100,2),""),"")</f>
        <v>0.28</v>
      </c>
      <c r="S18" s="268"/>
      <c r="T18" s="268"/>
      <c r="U18" s="320" t="str">
        <f aca="false">+IFERROR(IF(COUNT(S18:T18),ROUND(SUM(S18:T18),0),""),"")</f>
        <v/>
      </c>
      <c r="V18" s="149" t="n">
        <f aca="false">+IFERROR(IF(COUNT(M18,U18),ROUND(SUM(U18,M18)/SUM('Shareholding Pattern'!$L$57,'Shareholding Pattern'!$T$57)*100,2),""),"")</f>
        <v>0.29</v>
      </c>
      <c r="W18" s="268"/>
      <c r="X18" s="149" t="str">
        <f aca="false">+IFERROR(IF(COUNT(W18),ROUND(SUM(W18)/SUM(M18)*100,2),""),0)</f>
        <v/>
      </c>
      <c r="Y18" s="268" t="n">
        <v>11201</v>
      </c>
      <c r="Z18" s="279" t="n">
        <v>6</v>
      </c>
      <c r="AA18" s="263"/>
      <c r="AB18" s="263"/>
      <c r="AC18" s="263" t="n">
        <f aca="false">IF(SUM(H18:Y18)&gt;0,1,0)</f>
        <v>1</v>
      </c>
    </row>
    <row r="19" customFormat="false" ht="24.75" hidden="false" customHeight="true" outlineLevel="0" collapsed="false">
      <c r="D19" s="351" t="n">
        <v>5</v>
      </c>
      <c r="E19" s="353" t="s">
        <v>594</v>
      </c>
      <c r="F19" s="353" t="s">
        <v>584</v>
      </c>
      <c r="G19" s="353" t="s">
        <v>650</v>
      </c>
      <c r="H19" s="278" t="s">
        <v>626</v>
      </c>
      <c r="I19" s="354" t="n">
        <v>1</v>
      </c>
      <c r="J19" s="268" t="n">
        <v>289653</v>
      </c>
      <c r="K19" s="268"/>
      <c r="L19" s="268"/>
      <c r="M19" s="320" t="n">
        <f aca="false">+IFERROR(IF(COUNT(J19:L19),ROUND(SUM(J19:L19),0),""),"")</f>
        <v>289653</v>
      </c>
      <c r="N19" s="149" t="n">
        <f aca="false">+IFERROR(IF(COUNT(M19),ROUND(M19/'Shareholding Pattern'!$L$57*100,2),""),"")</f>
        <v>7.6</v>
      </c>
      <c r="O19" s="268" t="n">
        <f aca="false">IF(J19="","",J19)</f>
        <v>289653</v>
      </c>
      <c r="P19" s="268"/>
      <c r="Q19" s="320" t="n">
        <f aca="false">+IFERROR(IF(COUNT(O19:P19),ROUND(SUM(O19,P19),2),""),"")</f>
        <v>289653</v>
      </c>
      <c r="R19" s="149" t="n">
        <f aca="false">+IFERROR(IF(COUNT(Q19),ROUND(Q19/('Shareholding Pattern'!$P$58)*100,2),""),"")</f>
        <v>7.11</v>
      </c>
      <c r="S19" s="268"/>
      <c r="T19" s="268"/>
      <c r="U19" s="320" t="str">
        <f aca="false">+IFERROR(IF(COUNT(S19:T19),ROUND(SUM(S19:T19),0),""),"")</f>
        <v/>
      </c>
      <c r="V19" s="149" t="n">
        <f aca="false">+IFERROR(IF(COUNT(M19,U19),ROUND(SUM(U19,M19)/SUM('Shareholding Pattern'!$L$57,'Shareholding Pattern'!$T$57)*100,2),""),"")</f>
        <v>7.6</v>
      </c>
      <c r="W19" s="268"/>
      <c r="X19" s="149" t="str">
        <f aca="false">+IFERROR(IF(COUNT(W19),ROUND(SUM(W19)/SUM(M19)*100,2),""),0)</f>
        <v/>
      </c>
      <c r="Y19" s="268" t="n">
        <v>289653</v>
      </c>
      <c r="Z19" s="279" t="n">
        <v>7</v>
      </c>
      <c r="AA19" s="263"/>
      <c r="AB19" s="263"/>
      <c r="AC19" s="263" t="n">
        <f aca="false">IF(SUM(H19:Y19)&gt;0,1,0)</f>
        <v>1</v>
      </c>
    </row>
    <row r="20" customFormat="false" ht="0.75" hidden="true" customHeight="true" outlineLevel="0" collapsed="false">
      <c r="D20" s="345"/>
      <c r="E20" s="26"/>
      <c r="F20" s="26"/>
      <c r="G20" s="26"/>
      <c r="H20" s="26"/>
      <c r="I20" s="26"/>
      <c r="J20" s="26"/>
      <c r="K20" s="36"/>
      <c r="L20" s="36"/>
      <c r="M20" s="26"/>
      <c r="N20" s="26"/>
      <c r="O20" s="36"/>
      <c r="P20" s="36"/>
      <c r="Q20" s="26"/>
      <c r="R20" s="26"/>
      <c r="S20" s="26"/>
      <c r="T20" s="26"/>
      <c r="U20" s="26"/>
      <c r="V20" s="26"/>
      <c r="W20" s="36"/>
      <c r="X20" s="26"/>
      <c r="Y20" s="346"/>
    </row>
    <row r="21" customFormat="false" ht="24.95" hidden="false" customHeight="true" outlineLevel="0" collapsed="false">
      <c r="D21" s="327"/>
      <c r="E21" s="329"/>
      <c r="F21" s="329"/>
      <c r="G21" s="330" t="s">
        <v>564</v>
      </c>
      <c r="H21" s="330" t="s">
        <v>159</v>
      </c>
      <c r="I21" s="146" t="n">
        <f aca="false">+IFERROR(IF(COUNT(I13:I20),ROUND(SUMIF($F$13:I20,"Category",I13:I20),0),""),"")</f>
        <v>0</v>
      </c>
      <c r="J21" s="146" t="n">
        <f aca="false">+IFERROR(IF(COUNT(J13:J20),ROUND(SUMIF($F$13:J20,"Category",J13:J20),0),""),"")</f>
        <v>0</v>
      </c>
      <c r="K21" s="146" t="str">
        <f aca="false">+IFERROR(IF(COUNT(K13:K20),ROUND(SUMIF($F$13:K20,"Category",K13:K20),0),""),"")</f>
        <v/>
      </c>
      <c r="L21" s="146" t="str">
        <f aca="false">+IFERROR(IF(COUNT(L13:L20),ROUND(SUMIF($F$13:L20,"Category",L13:L20),0),""),"")</f>
        <v/>
      </c>
      <c r="M21" s="146" t="n">
        <f aca="false">+IFERROR(IF(COUNT(M13:M20),ROUND(SUMIF($F$13:M20,"Category",M13:M20),0),""),"")</f>
        <v>0</v>
      </c>
      <c r="N21" s="149" t="n">
        <f aca="false">+IFERROR(IF(COUNT(N13:N20),ROUND(SUMIF($F$13:N20,"Category",N13:N20),2),""),"")</f>
        <v>0</v>
      </c>
      <c r="O21" s="76" t="n">
        <f aca="false">+IFERROR(IF(COUNT(O13:O20),ROUND(SUMIF($F$13:O20,"Category",O13:O20),0),""),"")</f>
        <v>0</v>
      </c>
      <c r="P21" s="76" t="str">
        <f aca="false">+IFERROR(IF(COUNT(P13:P20),ROUND(SUMIF($F$13:P20,"Category",P13:P20),0),""),"")</f>
        <v/>
      </c>
      <c r="Q21" s="76" t="n">
        <f aca="false">+IFERROR(IF(COUNT(Q13:Q20),ROUND(SUMIF($F$13:Q20,"Category",Q13:Q20),0),""),"")</f>
        <v>0</v>
      </c>
      <c r="R21" s="149" t="n">
        <f aca="false">+IFERROR(IF(COUNT(R13:R20),ROUND(SUMIF($F$13:R20,"Category",R13:R20),2),""),"")</f>
        <v>0</v>
      </c>
      <c r="S21" s="146" t="str">
        <f aca="false">+IFERROR(IF(COUNT(S13:S20),ROUND(SUMIF($F$13:S20,"Category",S13:S20),0),""),"")</f>
        <v/>
      </c>
      <c r="T21" s="146" t="str">
        <f aca="false">+IFERROR(IF(COUNT(T13:T20),ROUND(SUMIF($F$13:T20,"Category",T13:T20),0),""),"")</f>
        <v/>
      </c>
      <c r="U21" s="146" t="str">
        <f aca="false">+IFERROR(IF(COUNT(U13:U20),ROUND(SUMIF($F$13:U20,"Category",U13:U20),0),""),"")</f>
        <v/>
      </c>
      <c r="V21" s="149" t="n">
        <f aca="false">+IFERROR(IF(COUNT(V13:V20),ROUND(SUMIF($F$13:V20,"Category",V13:V20),2),""),"")</f>
        <v>0</v>
      </c>
      <c r="W21" s="146" t="str">
        <f aca="false">+IFERROR(IF(COUNT(W13:W20),ROUND(SUMIF($F$13:W20,"Category",W13:W20),0),""),"")</f>
        <v/>
      </c>
      <c r="X21" s="149" t="str">
        <f aca="false">+IFERROR(IF(COUNT(W21),ROUND(SUM(W21)/SUM(M21)*100,2),""),0)</f>
        <v/>
      </c>
      <c r="Y21" s="146" t="n">
        <f aca="false">+IFERROR(IF(COUNT(Y13:Y20),ROUND(SUMIF($F$13:Y20,"Category",Y13:Y20),0),""),"")</f>
        <v>0</v>
      </c>
    </row>
    <row r="24" customFormat="false" ht="15" hidden="false" customHeight="false" outlineLevel="0" collapsed="false">
      <c r="G24" s="36"/>
    </row>
  </sheetData>
  <sheetProtection sheet="true" password="f884" objects="true" scenarios="true"/>
  <mergeCells count="21">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Y11"/>
    <mergeCell ref="Z9:Z11"/>
    <mergeCell ref="O10:Q10"/>
    <mergeCell ref="R10:R11"/>
  </mergeCells>
  <dataValidations count="7">
    <dataValidation allowBlank="true" operator="greaterThanOrEqual" showDropDown="false" showErrorMessage="true" showInputMessage="false" sqref="J13:L13 O13:P13 S13:T13 J15:L19 O15:P19 S15:T19" type="whole">
      <formula1>0</formula1>
      <formula2>0</formula2>
    </dataValidation>
    <dataValidation allowBlank="true" operator="greaterThan" showDropDown="false" showErrorMessage="true" showInputMessage="false" sqref="I13 I15:I19" type="whole">
      <formula1>0</formula1>
      <formula2>0</formula2>
    </dataValidation>
    <dataValidation allowBlank="true" operator="equal" prompt="[A-Z][A-Z][A-Z][A-Z][A-Z][0-9][0-9][0-9][0-9][A-Z]&#10;&#10;In absence of PAN write : ZZZZZ9999Z" showDropDown="false" showErrorMessage="true" showInputMessage="true" sqref="H13 H15:H19" type="textLength">
      <formula1>10</formula1>
      <formula2>0</formula2>
    </dataValidation>
    <dataValidation allowBlank="true" operator="lessThanOrEqual" showDropDown="false" showErrorMessage="true" showInputMessage="false" sqref="Y13 Y15:Y19" type="whole">
      <formula1>M13</formula1>
      <formula2>0</formula2>
    </dataValidation>
    <dataValidation allowBlank="true" operator="lessThanOrEqual" showDropDown="false" showErrorMessage="true" showInputMessage="false" sqref="W13 W15:W19" type="whole">
      <formula1>J13</formula1>
      <formula2>0</formula2>
    </dataValidation>
    <dataValidation allowBlank="true" operator="between" showDropDown="false" showErrorMessage="true" showInputMessage="false" sqref="F13 F15:F19" type="list">
      <formula1>$AV$9:$AV$10</formula1>
      <formula2>0</formula2>
    </dataValidation>
    <dataValidation allowBlank="true" operator="between" showDropDown="false" showErrorMessage="true" showInputMessage="false" sqref="E13 E15:E19" type="list">
      <formula1>$AE$1:$BB$1</formula1>
      <formula2>0</formula2>
    </dataValidation>
  </dataValidations>
  <hyperlinks>
    <hyperlink ref="G21" location="'Shareholding Pattern'!F48" display="Click here to go back"/>
    <hyperlink ref="H21" location="'Shareholding Pattern'!F48"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00"/>
    <pageSetUpPr fitToPage="false"/>
  </sheetPr>
  <dimension ref="C1:AD16"/>
  <sheetViews>
    <sheetView showFormulas="false" showGridLines="false" showRowColHeaders="true" showZeros="true" rightToLeft="false" tabSelected="false" showOutlineSymbols="true" defaultGridColor="true" view="normal" topLeftCell="B7" colorId="64" zoomScale="70" zoomScaleNormal="70" zoomScalePageLayoutView="100" workbookViewId="0">
      <selection pane="topLeft" activeCell="F16" activeCellId="0" sqref="F16"/>
    </sheetView>
  </sheetViews>
  <sheetFormatPr defaultColWidth="3.84765625" defaultRowHeight="15" zeroHeight="false" outlineLevelRow="0" outlineLevelCol="0"/>
  <cols>
    <col collapsed="false" customWidth="true" hidden="true" outlineLevel="0" max="1" min="1" style="0" width="2.7"/>
    <col collapsed="false" customWidth="true" hidden="false" outlineLevel="0" max="2" min="2" style="0" width="2.7"/>
    <col collapsed="false" customWidth="true" hidden="false" outlineLevel="0" max="3" min="3" style="0" width="7.13"/>
    <col collapsed="false" customWidth="true" hidden="false" outlineLevel="0" max="6" min="4" style="0" width="35.66"/>
    <col collapsed="false" customWidth="true" hidden="false" outlineLevel="0" max="8" min="7" style="0" width="13.69"/>
    <col collapsed="false" customWidth="true" hidden="false" outlineLevel="0" max="9" min="9" style="0" width="14.54"/>
    <col collapsed="false" customWidth="true" hidden="true" outlineLevel="0" max="11" min="10" style="0" width="14.54"/>
    <col collapsed="false" customWidth="true" hidden="false" outlineLevel="0" max="12" min="12" style="0" width="15.54"/>
    <col collapsed="false" customWidth="true" hidden="false" outlineLevel="0" max="13" min="13" style="0" width="13.55"/>
    <col collapsed="false" customWidth="true" hidden="false" outlineLevel="0" max="14" min="14" style="0" width="15.4"/>
    <col collapsed="false" customWidth="true" hidden="true" outlineLevel="0" max="15" min="15" style="0" width="15.97"/>
    <col collapsed="false" customWidth="true" hidden="false" outlineLevel="0" max="16" min="16" style="0" width="16.4"/>
    <col collapsed="false" customWidth="true" hidden="false" outlineLevel="0" max="17" min="17" style="0" width="13.27"/>
    <col collapsed="false" customWidth="true" hidden="true" outlineLevel="0" max="20" min="18" style="0" width="14.54"/>
    <col collapsed="false" customWidth="true" hidden="false" outlineLevel="0" max="21" min="21" style="0" width="19.26"/>
    <col collapsed="false" customWidth="true" hidden="true" outlineLevel="0" max="22" min="22" style="0" width="15.4"/>
    <col collapsed="false" customWidth="true" hidden="true" outlineLevel="0" max="23" min="23" style="0" width="8.69"/>
    <col collapsed="false" customWidth="true" hidden="false" outlineLevel="0" max="24" min="24" style="0" width="15.4"/>
    <col collapsed="false" customWidth="true" hidden="false" outlineLevel="0" max="25" min="25" style="0" width="19.68"/>
    <col collapsed="false" customWidth="true" hidden="false" outlineLevel="0" max="26" min="26" style="0" width="2.7"/>
    <col collapsed="false" customWidth="true" hidden="true" outlineLevel="0" max="27" min="27" style="0" width="2.7"/>
    <col collapsed="false" customWidth="false" hidden="true" outlineLevel="0" max="257" min="28" style="0" width="3.84"/>
  </cols>
  <sheetData>
    <row r="1" customFormat="false" ht="15" hidden="true" customHeight="false" outlineLevel="0" collapsed="false">
      <c r="I1" s="0" t="n">
        <v>0</v>
      </c>
    </row>
    <row r="2" customFormat="false" ht="15" hidden="true" customHeight="false" outlineLevel="0" collapsed="false">
      <c r="D2" s="0" t="s">
        <v>374</v>
      </c>
      <c r="E2" s="0" t="s">
        <v>377</v>
      </c>
      <c r="F2" s="0" t="s">
        <v>344</v>
      </c>
      <c r="G2" s="0" t="s">
        <v>346</v>
      </c>
      <c r="H2" s="0" t="s">
        <v>119</v>
      </c>
      <c r="I2" s="0" t="s">
        <v>120</v>
      </c>
      <c r="J2" s="0" t="s">
        <v>121</v>
      </c>
      <c r="K2" s="0" t="s">
        <v>122</v>
      </c>
      <c r="L2" s="0" t="s">
        <v>123</v>
      </c>
      <c r="M2" s="0" t="s">
        <v>124</v>
      </c>
      <c r="N2" s="0" t="s">
        <v>125</v>
      </c>
      <c r="O2" s="0" t="s">
        <v>126</v>
      </c>
      <c r="P2" s="0" t="s">
        <v>127</v>
      </c>
      <c r="Q2" s="0" t="s">
        <v>128</v>
      </c>
      <c r="R2" s="0" t="s">
        <v>129</v>
      </c>
      <c r="S2" s="0" t="s">
        <v>130</v>
      </c>
      <c r="T2" s="0" t="s">
        <v>324</v>
      </c>
      <c r="U2" s="0" t="s">
        <v>131</v>
      </c>
      <c r="V2" s="0" t="s">
        <v>132</v>
      </c>
      <c r="W2" s="0" t="s">
        <v>133</v>
      </c>
      <c r="X2" s="0" t="s">
        <v>136</v>
      </c>
      <c r="Y2" s="0" t="s">
        <v>351</v>
      </c>
      <c r="AC2" s="0" t="s">
        <v>651</v>
      </c>
    </row>
    <row r="3" customFormat="false" ht="15" hidden="true" customHeight="false" outlineLevel="0" collapsed="false">
      <c r="AC3" s="0" t="s">
        <v>652</v>
      </c>
    </row>
    <row r="4" customFormat="false" ht="15" hidden="true" customHeight="false" outlineLevel="0" collapsed="false">
      <c r="AC4" s="0" t="s">
        <v>653</v>
      </c>
    </row>
    <row r="5" customFormat="false" ht="15" hidden="true" customHeight="false" outlineLevel="0" collapsed="false">
      <c r="AC5" s="0" t="s">
        <v>654</v>
      </c>
    </row>
    <row r="6" customFormat="false" ht="15" hidden="true" customHeight="false" outlineLevel="0" collapsed="false">
      <c r="AC6" s="0" t="s">
        <v>655</v>
      </c>
    </row>
    <row r="7" customFormat="false" ht="15" hidden="false" customHeight="true" outlineLevel="0" collapsed="false">
      <c r="AC7" s="0" t="s">
        <v>581</v>
      </c>
    </row>
    <row r="8" customFormat="false" ht="15" hidden="false" customHeight="true" outlineLevel="0" collapsed="false"/>
    <row r="9" customFormat="false" ht="29.25" hidden="false" customHeight="true" outlineLevel="0" collapsed="false">
      <c r="C9" s="70" t="s">
        <v>656</v>
      </c>
      <c r="D9" s="70" t="s">
        <v>582</v>
      </c>
      <c r="E9" s="70" t="s">
        <v>657</v>
      </c>
      <c r="F9" s="70" t="s">
        <v>547</v>
      </c>
      <c r="G9" s="70" t="s">
        <v>548</v>
      </c>
      <c r="H9" s="70" t="s">
        <v>583</v>
      </c>
      <c r="I9" s="70" t="s">
        <v>142</v>
      </c>
      <c r="J9" s="70" t="s">
        <v>143</v>
      </c>
      <c r="K9" s="70" t="s">
        <v>144</v>
      </c>
      <c r="L9" s="70" t="s">
        <v>145</v>
      </c>
      <c r="M9" s="70" t="s">
        <v>146</v>
      </c>
      <c r="N9" s="70" t="s">
        <v>400</v>
      </c>
      <c r="O9" s="70"/>
      <c r="P9" s="70"/>
      <c r="Q9" s="70"/>
      <c r="R9" s="70" t="s">
        <v>148</v>
      </c>
      <c r="S9" s="70" t="s">
        <v>149</v>
      </c>
      <c r="T9" s="70" t="s">
        <v>150</v>
      </c>
      <c r="U9" s="70" t="s">
        <v>566</v>
      </c>
      <c r="V9" s="70" t="s">
        <v>152</v>
      </c>
      <c r="W9" s="70"/>
      <c r="X9" s="70" t="s">
        <v>154</v>
      </c>
      <c r="Y9" s="70" t="s">
        <v>351</v>
      </c>
    </row>
    <row r="10" customFormat="false" ht="31.5" hidden="false" customHeight="true" outlineLevel="0" collapsed="false">
      <c r="C10" s="70"/>
      <c r="D10" s="70"/>
      <c r="E10" s="70"/>
      <c r="F10" s="70"/>
      <c r="G10" s="70"/>
      <c r="H10" s="70"/>
      <c r="I10" s="70"/>
      <c r="J10" s="70"/>
      <c r="K10" s="70"/>
      <c r="L10" s="70"/>
      <c r="M10" s="70"/>
      <c r="N10" s="70" t="s">
        <v>401</v>
      </c>
      <c r="O10" s="70"/>
      <c r="P10" s="70"/>
      <c r="Q10" s="70" t="s">
        <v>402</v>
      </c>
      <c r="R10" s="70"/>
      <c r="S10" s="70"/>
      <c r="T10" s="70"/>
      <c r="U10" s="70"/>
      <c r="V10" s="70"/>
      <c r="W10" s="70"/>
      <c r="X10" s="70"/>
      <c r="Y10" s="70"/>
    </row>
    <row r="11" customFormat="false" ht="78.75" hidden="false" customHeight="true" outlineLevel="0" collapsed="false">
      <c r="C11" s="70"/>
      <c r="D11" s="70"/>
      <c r="E11" s="70"/>
      <c r="F11" s="70"/>
      <c r="G11" s="70"/>
      <c r="H11" s="70"/>
      <c r="I11" s="70"/>
      <c r="J11" s="70"/>
      <c r="K11" s="70"/>
      <c r="L11" s="70"/>
      <c r="M11" s="70"/>
      <c r="N11" s="70" t="s">
        <v>157</v>
      </c>
      <c r="O11" s="70" t="s">
        <v>158</v>
      </c>
      <c r="P11" s="70" t="s">
        <v>159</v>
      </c>
      <c r="Q11" s="70"/>
      <c r="R11" s="70"/>
      <c r="S11" s="70"/>
      <c r="T11" s="70"/>
      <c r="U11" s="70"/>
      <c r="V11" s="70" t="s">
        <v>160</v>
      </c>
      <c r="W11" s="70" t="s">
        <v>161</v>
      </c>
      <c r="X11" s="70"/>
      <c r="Y11" s="70"/>
    </row>
    <row r="12" customFormat="false" ht="18.75" hidden="false" customHeight="true" outlineLevel="0" collapsed="false">
      <c r="C12" s="259" t="s">
        <v>658</v>
      </c>
      <c r="D12" s="355" t="s">
        <v>539</v>
      </c>
      <c r="E12" s="356"/>
      <c r="F12" s="261"/>
      <c r="G12" s="261"/>
      <c r="H12" s="261"/>
      <c r="I12" s="261"/>
      <c r="J12" s="261"/>
      <c r="K12" s="261"/>
      <c r="L12" s="261"/>
      <c r="M12" s="261"/>
      <c r="N12" s="261"/>
      <c r="O12" s="261"/>
      <c r="P12" s="261"/>
      <c r="Q12" s="261"/>
      <c r="R12" s="261"/>
      <c r="S12" s="261"/>
      <c r="T12" s="261"/>
      <c r="U12" s="261"/>
      <c r="V12" s="261"/>
      <c r="W12" s="261"/>
      <c r="X12" s="261"/>
      <c r="Y12" s="262"/>
    </row>
    <row r="13" s="263" customFormat="true" ht="20.1" hidden="true" customHeight="true" outlineLevel="0" collapsed="false">
      <c r="C13" s="264"/>
      <c r="D13" s="319"/>
      <c r="E13" s="319"/>
      <c r="F13" s="319"/>
      <c r="G13" s="266"/>
      <c r="H13" s="357" t="n">
        <v>1</v>
      </c>
      <c r="I13" s="267"/>
      <c r="J13" s="268"/>
      <c r="K13" s="268"/>
      <c r="L13" s="269" t="str">
        <f aca="false">+IFERROR(IF(COUNT(I13:K13),ROUND(SUM(I13:K13),0),""),"")</f>
        <v/>
      </c>
      <c r="M13" s="358"/>
      <c r="N13" s="271" t="str">
        <f aca="false">IF(I13="","",I13)</f>
        <v/>
      </c>
      <c r="O13" s="271"/>
      <c r="P13" s="270" t="str">
        <f aca="false">+IFERROR(IF(COUNT(N13:O13),ROUND(SUM(N13,O13),2),""),"")</f>
        <v/>
      </c>
      <c r="Q13" s="270" t="str">
        <f aca="false">+IFERROR(IF(COUNT(P13),ROUND(P13/('Shareholding Pattern'!$P$58)*100,2),""),"")</f>
        <v/>
      </c>
      <c r="R13" s="268"/>
      <c r="S13" s="268"/>
      <c r="T13" s="269" t="str">
        <f aca="false">+IFERROR(IF(COUNT(R13:S13),ROUND(SUM(R13:S13),2),""),"")</f>
        <v/>
      </c>
      <c r="U13" s="358"/>
      <c r="V13" s="268"/>
      <c r="W13" s="270" t="str">
        <f aca="false">+IFERROR(IF(V13="","",(+IF(V13=0,0,IF(COUNT(V13,L13),ROUND(SUM(V13)/SUM(L13)*100,2),"")))),"")</f>
        <v/>
      </c>
      <c r="X13" s="267"/>
      <c r="Y13" s="272"/>
      <c r="AC13" s="263" t="n">
        <f aca="false">IF(SUM(H13:X13)&gt;0,1,0)</f>
        <v>1</v>
      </c>
      <c r="AD13" s="263" t="n">
        <f aca="false">SUM(AC15:AC65535)</f>
        <v>0</v>
      </c>
    </row>
    <row r="14" customFormat="false" ht="24.95" hidden="false" customHeight="true" outlineLevel="0" collapsed="false">
      <c r="C14" s="325"/>
      <c r="D14" s="338"/>
      <c r="E14" s="342" t="s">
        <v>602</v>
      </c>
      <c r="G14" s="311"/>
      <c r="H14" s="311"/>
      <c r="I14" s="311"/>
      <c r="J14" s="311"/>
      <c r="K14" s="311"/>
      <c r="L14" s="311"/>
      <c r="M14" s="311"/>
      <c r="N14" s="311"/>
      <c r="O14" s="311"/>
      <c r="P14" s="311"/>
      <c r="Q14" s="311"/>
      <c r="R14" s="311"/>
      <c r="S14" s="311"/>
      <c r="T14" s="311"/>
      <c r="U14" s="311"/>
      <c r="V14" s="311"/>
      <c r="W14" s="311"/>
      <c r="X14" s="311"/>
      <c r="Y14" s="312"/>
    </row>
    <row r="15" customFormat="false" ht="24.95" hidden="true" customHeight="true" outlineLevel="0" collapsed="false">
      <c r="C15" s="345"/>
      <c r="D15" s="359"/>
      <c r="E15" s="26"/>
      <c r="F15" s="26"/>
      <c r="G15" s="26"/>
      <c r="H15" s="26"/>
      <c r="I15" s="26"/>
      <c r="J15" s="36"/>
      <c r="K15" s="36"/>
      <c r="L15" s="26"/>
      <c r="M15" s="360" t="str">
        <f aca="false">+IFERROR(IF(COUNT(L15),ROUND(L15/('Shareholding Pattern'!$L$57)*100,2),""),"")</f>
        <v/>
      </c>
      <c r="N15" s="36"/>
      <c r="O15" s="36"/>
      <c r="P15" s="26"/>
      <c r="Q15" s="360" t="str">
        <f aca="false">+IFERROR(IF(COUNT(P15),ROUND(P15/('Shareholding Pattern'!$P$58)*100,2),""),"")</f>
        <v/>
      </c>
      <c r="R15" s="26"/>
      <c r="S15" s="26"/>
      <c r="T15" s="26"/>
      <c r="U15" s="360" t="str">
        <f aca="false">+IFERROR(IF(COUNT(L15,T15),ROUND(SUM(T15,L15)/SUM('Shareholding Pattern'!$L$57,'Shareholding Pattern'!$T$57)*100,2),""),"")</f>
        <v/>
      </c>
      <c r="V15" s="36"/>
      <c r="W15" s="26"/>
      <c r="X15" s="346"/>
    </row>
    <row r="16" customFormat="false" ht="20.1" hidden="false" customHeight="true" outlineLevel="0" collapsed="false">
      <c r="C16" s="361"/>
      <c r="D16" s="362"/>
      <c r="E16" s="329"/>
      <c r="F16" s="330" t="s">
        <v>564</v>
      </c>
      <c r="G16" s="330" t="s">
        <v>159</v>
      </c>
      <c r="H16" s="204" t="str">
        <f aca="false">+IFERROR(IF(COUNT(H14:H15),ROUND(SUM(H14:H15),0),""),"")</f>
        <v/>
      </c>
      <c r="I16" s="204" t="str">
        <f aca="false">+IFERROR(IF(COUNT(I13:I15),ROUND(SUM(I13:I15),0),""),"")</f>
        <v/>
      </c>
      <c r="J16" s="204" t="str">
        <f aca="false">+IFERROR(IF(COUNT(J13:J15),ROUND(SUM(J13:J15),0),""),"")</f>
        <v/>
      </c>
      <c r="K16" s="204" t="str">
        <f aca="false">+IFERROR(IF(COUNT(K13:K15),ROUND(SUM(K13:K15),0),""),"")</f>
        <v/>
      </c>
      <c r="L16" s="204" t="str">
        <f aca="false">+IFERROR(IF(COUNT(L13:L15),ROUND(SUM(L13:L15),0),""),"")</f>
        <v/>
      </c>
      <c r="M16" s="358"/>
      <c r="N16" s="193" t="str">
        <f aca="false">+IFERROR(IF(COUNT(N13:N15),ROUND(SUM(N13:N15),0),""),"")</f>
        <v/>
      </c>
      <c r="O16" s="193" t="str">
        <f aca="false">+IFERROR(IF(COUNT(O13:O15),ROUND(SUM(O13:O15),0),""),"")</f>
        <v/>
      </c>
      <c r="P16" s="193" t="str">
        <f aca="false">+IFERROR(IF(COUNT(P13:P15),ROUND(SUM(P13:P15),0),""),"")</f>
        <v/>
      </c>
      <c r="Q16" s="270" t="str">
        <f aca="false">+IFERROR(IF(COUNT(P16),ROUND(P16/('Shareholding Pattern'!$P$58)*100,2),""),"")</f>
        <v/>
      </c>
      <c r="R16" s="204" t="str">
        <f aca="false">+IFERROR(IF(COUNT(R13:R15),ROUND(SUM(R13:R15),0),""),"")</f>
        <v/>
      </c>
      <c r="S16" s="204" t="str">
        <f aca="false">+IFERROR(IF(COUNT(S13:S15),ROUND(SUM(S13:S15),0),""),"")</f>
        <v/>
      </c>
      <c r="T16" s="204" t="str">
        <f aca="false">+IFERROR(IF(COUNT(T13:T15),ROUND(SUM(T13:T15),0),""),"")</f>
        <v/>
      </c>
      <c r="U16" s="358"/>
      <c r="V16" s="204" t="str">
        <f aca="false">+IFERROR(IF(COUNT(V13:V15),ROUND(SUM(V13:V15),0),""),"")</f>
        <v/>
      </c>
      <c r="W16" s="270" t="str">
        <f aca="false">+IFERROR(IF(V16="","",(+IF(V16=0,0,IF(COUNT(V16,L16),ROUND(SUM(V16)/SUM(L16)*100,2),"")))),"")</f>
        <v/>
      </c>
      <c r="X16" s="204" t="str">
        <f aca="false">+IFERROR(IF(COUNT(X13:X15),ROUND(SUM(X13:X15),0),""),"")</f>
        <v/>
      </c>
    </row>
  </sheetData>
  <sheetProtection sheet="true" password="f884" objects="true" scenarios="true"/>
  <mergeCells count="21">
    <mergeCell ref="C9:C11"/>
    <mergeCell ref="D9:D11"/>
    <mergeCell ref="E9:E11"/>
    <mergeCell ref="F9:F11"/>
    <mergeCell ref="G9:G11"/>
    <mergeCell ref="H9:H11"/>
    <mergeCell ref="I9:I11"/>
    <mergeCell ref="J9:J11"/>
    <mergeCell ref="K9:K11"/>
    <mergeCell ref="L9:L11"/>
    <mergeCell ref="M9:M11"/>
    <mergeCell ref="N9:Q9"/>
    <mergeCell ref="R9:R11"/>
    <mergeCell ref="S9:S11"/>
    <mergeCell ref="T9:T11"/>
    <mergeCell ref="U9:U11"/>
    <mergeCell ref="V9:W10"/>
    <mergeCell ref="X9:X11"/>
    <mergeCell ref="Y9:Y11"/>
    <mergeCell ref="N10:P10"/>
    <mergeCell ref="Q10:Q11"/>
  </mergeCells>
  <dataValidations count="6">
    <dataValidation allowBlank="true" operator="greaterThanOrEqual" showDropDown="false" showErrorMessage="true" showInputMessage="false" sqref="I13:K13 N13:O13 R13:S13" type="whole">
      <formula1>0</formula1>
      <formula2>0</formula2>
    </dataValidation>
    <dataValidation allowBlank="true" operator="greaterThan" showDropDown="false" showErrorMessage="true" showInputMessage="false" sqref="H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X13:Y13" type="whole">
      <formula1>L13</formula1>
      <formula2>0</formula2>
    </dataValidation>
    <dataValidation allowBlank="true" operator="lessThanOrEqual" showDropDown="false" showErrorMessage="true" showInputMessage="false" sqref="V13" type="whole">
      <formula1>I13</formula1>
      <formula2>0</formula2>
    </dataValidation>
    <dataValidation allowBlank="true" operator="between" showDropDown="false" showErrorMessage="true" showInputMessage="false" sqref="D13" type="list">
      <formula1>$AC$2:$AC$7</formula1>
      <formula2>0</formula2>
    </dataValidation>
  </dataValidations>
  <hyperlinks>
    <hyperlink ref="F16" location="'Shareholding Pattern'!F54" display="Click here to go back"/>
    <hyperlink ref="G16" location="'Shareholding Pattern'!F5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00"/>
    <pageSetUpPr fitToPage="false"/>
  </sheetPr>
  <dimension ref="D1:AD16"/>
  <sheetViews>
    <sheetView showFormulas="false" showGridLines="false" showRowColHeaders="true" showZeros="true" rightToLeft="false" tabSelected="false" showOutlineSymbols="true" defaultGridColor="true" view="normal" topLeftCell="C7" colorId="64" zoomScale="70" zoomScaleNormal="70" zoomScalePageLayoutView="100" workbookViewId="0">
      <selection pane="topLeft" activeCell="E16" activeCellId="0" sqref="E16"/>
    </sheetView>
  </sheetViews>
  <sheetFormatPr defaultColWidth="7.5625" defaultRowHeight="15" zeroHeight="false" outlineLevelRow="0" outlineLevelCol="0"/>
  <cols>
    <col collapsed="false" customWidth="true" hidden="true" outlineLevel="0" max="2" min="1" style="0" width="2.7"/>
    <col collapsed="false" customWidth="true" hidden="false" outlineLevel="0" max="3" min="3" style="0" width="2.7"/>
    <col collapsed="false" customWidth="true" hidden="false" outlineLevel="0" max="4" min="4" style="0" width="7.13"/>
    <col collapsed="false" customWidth="true" hidden="false" outlineLevel="0" max="5" min="5" style="0" width="35.66"/>
    <col collapsed="false" customWidth="true" hidden="false" outlineLevel="0" max="7" min="6"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4.69"/>
    <col collapsed="false" customWidth="true" hidden="true" outlineLevel="0" max="14" min="14" style="0" width="14.69"/>
    <col collapsed="false" customWidth="true" hidden="false" outlineLevel="0" max="15" min="15" style="0" width="16.4"/>
    <col collapsed="false" customWidth="true" hidden="false" outlineLevel="0" max="16" min="16" style="0" width="11.84"/>
    <col collapsed="false" customWidth="true" hidden="true" outlineLevel="0" max="17" min="17" style="0" width="14.54"/>
    <col collapsed="false" customWidth="true" hidden="true" outlineLevel="0" max="18" min="18" style="0" width="15.27"/>
    <col collapsed="false" customWidth="true" hidden="true" outlineLevel="0" max="19" min="19" style="0" width="14.54"/>
    <col collapsed="false" customWidth="true" hidden="false" outlineLevel="0" max="20" min="20" style="0" width="19.12"/>
    <col collapsed="false" customWidth="true" hidden="true" outlineLevel="0" max="21" min="21" style="0" width="14.69"/>
    <col collapsed="false" customWidth="true" hidden="true" outlineLevel="0" max="22" min="22" style="0" width="8.13"/>
    <col collapsed="false" customWidth="true" hidden="false" outlineLevel="0" max="23" min="23" style="0" width="15.4"/>
    <col collapsed="false" customWidth="true" hidden="false" outlineLevel="0" max="24" min="24" style="0" width="19.39"/>
    <col collapsed="false" customWidth="true" hidden="false" outlineLevel="0" max="25" min="25" style="0" width="2.7"/>
    <col collapsed="false" customWidth="true" hidden="true" outlineLevel="0" max="26" min="26" style="0" width="5.13"/>
    <col collapsed="false" customWidth="false" hidden="true" outlineLevel="0" max="257" min="27" style="0" width="7.55"/>
  </cols>
  <sheetData>
    <row r="1" customFormat="false" ht="15" hidden="true" customHeight="false" outlineLevel="0" collapsed="false">
      <c r="I1" s="0" t="n">
        <v>0</v>
      </c>
    </row>
    <row r="2" customFormat="false" ht="15" hidden="true" customHeight="false" outlineLevel="0" collapsed="false">
      <c r="E2" s="0" t="s">
        <v>344</v>
      </c>
      <c r="F2" s="0" t="s">
        <v>346</v>
      </c>
      <c r="G2" s="0" t="s">
        <v>119</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136</v>
      </c>
      <c r="X2" s="0" t="s">
        <v>351</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9" customFormat="false" ht="29.45" hidden="false" customHeight="true" outlineLevel="0" collapsed="false">
      <c r="D9" s="70" t="s">
        <v>546</v>
      </c>
      <c r="E9" s="70" t="s">
        <v>547</v>
      </c>
      <c r="F9" s="70" t="s">
        <v>548</v>
      </c>
      <c r="G9" s="70" t="s">
        <v>583</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154</v>
      </c>
      <c r="X9" s="70" t="s">
        <v>351</v>
      </c>
    </row>
    <row r="10" customFormat="false" ht="31.5" hidden="false" customHeight="true" outlineLevel="0" collapsed="false">
      <c r="D10" s="70"/>
      <c r="E10" s="70"/>
      <c r="F10" s="70"/>
      <c r="G10" s="70"/>
      <c r="H10" s="70"/>
      <c r="I10" s="70"/>
      <c r="J10" s="70"/>
      <c r="K10" s="70"/>
      <c r="L10" s="70"/>
      <c r="M10" s="70" t="s">
        <v>401</v>
      </c>
      <c r="N10" s="70"/>
      <c r="O10" s="70"/>
      <c r="P10" s="70" t="s">
        <v>402</v>
      </c>
      <c r="Q10" s="70"/>
      <c r="R10" s="70"/>
      <c r="S10" s="70"/>
      <c r="T10" s="70"/>
      <c r="U10" s="70"/>
      <c r="V10" s="70"/>
      <c r="W10" s="70"/>
      <c r="X10" s="70"/>
    </row>
    <row r="11" customFormat="false" ht="75" hidden="false" customHeight="false" outlineLevel="0" collapsed="false">
      <c r="D11" s="70"/>
      <c r="E11" s="70"/>
      <c r="F11" s="70"/>
      <c r="G11" s="70"/>
      <c r="H11" s="70"/>
      <c r="I11" s="70"/>
      <c r="J11" s="70"/>
      <c r="K11" s="70"/>
      <c r="L11" s="70"/>
      <c r="M11" s="70" t="s">
        <v>157</v>
      </c>
      <c r="N11" s="70" t="s">
        <v>158</v>
      </c>
      <c r="O11" s="70" t="s">
        <v>159</v>
      </c>
      <c r="P11" s="70"/>
      <c r="Q11" s="70"/>
      <c r="R11" s="70"/>
      <c r="S11" s="70"/>
      <c r="T11" s="70"/>
      <c r="U11" s="70" t="s">
        <v>160</v>
      </c>
      <c r="V11" s="70" t="s">
        <v>161</v>
      </c>
      <c r="W11" s="70"/>
      <c r="X11" s="70"/>
    </row>
    <row r="12" customFormat="false" ht="17.25" hidden="false" customHeight="true" outlineLevel="0" collapsed="false">
      <c r="D12" s="363" t="s">
        <v>659</v>
      </c>
      <c r="E12" s="364" t="s">
        <v>540</v>
      </c>
      <c r="F12" s="364"/>
      <c r="G12" s="261"/>
      <c r="H12" s="261"/>
      <c r="I12" s="261"/>
      <c r="J12" s="261"/>
      <c r="K12" s="261"/>
      <c r="L12" s="261"/>
      <c r="M12" s="261"/>
      <c r="N12" s="261"/>
      <c r="O12" s="261"/>
      <c r="P12" s="261"/>
      <c r="Q12" s="261"/>
      <c r="R12" s="261"/>
      <c r="S12" s="261"/>
      <c r="T12" s="261"/>
      <c r="U12" s="261"/>
      <c r="V12" s="261"/>
      <c r="W12" s="261"/>
      <c r="X12" s="262"/>
    </row>
    <row r="13" s="263" customFormat="true" ht="20.1" hidden="true" customHeight="true" outlineLevel="0" collapsed="false">
      <c r="D13" s="264"/>
      <c r="E13" s="319"/>
      <c r="F13" s="266"/>
      <c r="G13" s="365" t="n">
        <v>1</v>
      </c>
      <c r="H13" s="267"/>
      <c r="I13" s="268"/>
      <c r="J13" s="268"/>
      <c r="K13" s="269" t="str">
        <f aca="false">+IFERROR(IF(COUNT(H13:J13),ROUND(SUM(H13:J13),0),""),"")</f>
        <v/>
      </c>
      <c r="L13" s="270" t="str">
        <f aca="false">+IFERROR(IF(COUNT(K13),ROUND(K13/'Shareholding Pattern'!$L$57*100,2),""),"")</f>
        <v/>
      </c>
      <c r="M13" s="271" t="str">
        <f aca="false">IF(H13="","",H13)</f>
        <v/>
      </c>
      <c r="N13" s="271"/>
      <c r="O13" s="270" t="str">
        <f aca="false">+IFERROR(IF(COUNT(M13:N13),ROUND(SUM(M13,N13),0),""),"")</f>
        <v/>
      </c>
      <c r="P13" s="270" t="str">
        <f aca="false">+IFERROR(IF(COUNT(O13),ROUND(O13/('Shareholding Pattern'!$P$58)*100,2),""),"")</f>
        <v/>
      </c>
      <c r="Q13" s="268"/>
      <c r="R13" s="268"/>
      <c r="S13" s="269" t="str">
        <f aca="false">+IFERROR(IF(COUNT(Q13:R13),ROUND(SUM(Q13:R13),0),""),"")</f>
        <v/>
      </c>
      <c r="T13" s="270" t="str">
        <f aca="false">+IFERROR(IF(COUNT(K13,S13),ROUND(SUM(S13,K13)/SUM('Shareholding Pattern'!$L$57,'Shareholding Pattern'!$T$57)*100,2),""),"")</f>
        <v/>
      </c>
      <c r="U13" s="268"/>
      <c r="V13" s="149" t="str">
        <f aca="false">+IFERROR(IF(U13="","",(IF(COUNT(U13,K13),ROUND(SUM(U13)/SUM(K13)*100,2),""))),"")</f>
        <v/>
      </c>
      <c r="W13" s="267"/>
      <c r="X13" s="272"/>
      <c r="AC13" s="263" t="n">
        <f aca="false">IF(SUM(H13:W13)&gt;0,1,0)</f>
        <v>0</v>
      </c>
      <c r="AD13" s="263" t="n">
        <f aca="false">SUM(AC15:AC65535)</f>
        <v>0</v>
      </c>
    </row>
    <row r="14" customFormat="false" ht="24.95" hidden="false" customHeight="true" outlineLevel="0" collapsed="false">
      <c r="D14" s="310"/>
      <c r="E14" s="311"/>
      <c r="F14" s="343" t="s">
        <v>660</v>
      </c>
      <c r="G14" s="311"/>
      <c r="H14" s="311"/>
      <c r="I14" s="311"/>
      <c r="J14" s="311"/>
      <c r="K14" s="311"/>
      <c r="L14" s="311"/>
      <c r="M14" s="311"/>
      <c r="N14" s="311"/>
      <c r="O14" s="311"/>
      <c r="P14" s="311"/>
      <c r="Q14" s="311"/>
      <c r="R14" s="311"/>
      <c r="S14" s="311"/>
      <c r="T14" s="311"/>
      <c r="U14" s="311"/>
      <c r="V14" s="311"/>
      <c r="W14" s="311"/>
      <c r="X14" s="312"/>
    </row>
    <row r="15" customFormat="false" ht="15" hidden="true" customHeight="false" outlineLevel="0" collapsed="false">
      <c r="D15" s="345"/>
      <c r="E15" s="366"/>
      <c r="F15" s="366"/>
      <c r="G15" s="366"/>
      <c r="H15" s="359"/>
      <c r="I15" s="26"/>
      <c r="J15" s="36"/>
      <c r="K15" s="36"/>
      <c r="L15" s="26"/>
      <c r="M15" s="26"/>
      <c r="N15" s="36"/>
      <c r="O15" s="36"/>
      <c r="P15" s="26"/>
      <c r="Q15" s="26"/>
      <c r="R15" s="26"/>
      <c r="S15" s="26"/>
      <c r="T15" s="26"/>
      <c r="U15" s="26"/>
      <c r="V15" s="36"/>
      <c r="W15" s="346"/>
    </row>
    <row r="16" customFormat="false" ht="20.1" hidden="false" customHeight="true" outlineLevel="0" collapsed="false">
      <c r="D16" s="367"/>
      <c r="E16" s="334" t="s">
        <v>564</v>
      </c>
      <c r="F16" s="334" t="s">
        <v>159</v>
      </c>
      <c r="G16" s="204" t="str">
        <f aca="false">+IFERROR(IF(COUNT(G14:G15),ROUND(SUM(G14:G15),0),""),"")</f>
        <v/>
      </c>
      <c r="H16" s="204" t="str">
        <f aca="false">+IFERROR(IF(COUNT(H13:H15),ROUND(SUM(H13:H15),0),""),"")</f>
        <v/>
      </c>
      <c r="I16" s="204" t="str">
        <f aca="false">+IFERROR(IF(COUNT(I13:I15),ROUND(SUM(I13:I15),0),""),"")</f>
        <v/>
      </c>
      <c r="J16" s="204" t="str">
        <f aca="false">+IFERROR(IF(COUNT(J13:J15),ROUND(SUM(J13:J15),0),""),"")</f>
        <v/>
      </c>
      <c r="K16" s="204" t="str">
        <f aca="false">+IFERROR(IF(COUNT(K13:K15),ROUND(SUM(K13:K15),0),""),"")</f>
        <v/>
      </c>
      <c r="L16" s="270" t="str">
        <f aca="false">+IFERROR(IF(COUNT(K16),ROUND(K16/'Shareholding Pattern'!$L$57*100,2),""),"")</f>
        <v/>
      </c>
      <c r="M16" s="193" t="str">
        <f aca="false">+IFERROR(IF(COUNT(M13:M15),ROUND(SUM(M13:M15),0),""),"")</f>
        <v/>
      </c>
      <c r="N16" s="193" t="str">
        <f aca="false">+IFERROR(IF(COUNT(N13:N15),ROUND(SUM(N13:N15),0),""),"")</f>
        <v/>
      </c>
      <c r="O16" s="193" t="str">
        <f aca="false">+IFERROR(IF(COUNT(O13:O15),ROUND(SUM(O13:O15),0),""),"")</f>
        <v/>
      </c>
      <c r="P16" s="270" t="str">
        <f aca="false">+IFERROR(IF(COUNT(O16),ROUND(O16/('Shareholding Pattern'!$P$58)*100,2),""),"")</f>
        <v/>
      </c>
      <c r="Q16" s="204" t="str">
        <f aca="false">+IFERROR(IF(COUNT(Q13:Q15),ROUND(SUM(Q13:Q15),0),""),"")</f>
        <v/>
      </c>
      <c r="R16" s="204" t="str">
        <f aca="false">+IFERROR(IF(COUNT(R13:R15),ROUND(SUM(R13:R15),0),""),"")</f>
        <v/>
      </c>
      <c r="S16" s="204" t="str">
        <f aca="false">+IFERROR(IF(COUNT(S13:S15),ROUND(SUM(S13:S15),0),""),"")</f>
        <v/>
      </c>
      <c r="T16" s="270" t="str">
        <f aca="false">+IFERROR(IF(COUNT(K16,S16),ROUND(SUM(S16,K16)/SUM('Shareholding Pattern'!$L$57,'Shareholding Pattern'!$T$57)*100,2),""),"")</f>
        <v/>
      </c>
      <c r="U16" s="204" t="str">
        <f aca="false">+IFERROR(IF(COUNT(U13:U15),ROUND(SUM(U13:U15),0),""),"")</f>
        <v/>
      </c>
      <c r="V16" s="368" t="str">
        <f aca="false">+IFERROR(IF(COUNT(U16,K16),ROUND(SUM(U16)/SUM(K16)*100,2),""),0)</f>
        <v/>
      </c>
      <c r="W16" s="204" t="str">
        <f aca="false">+IFERROR(IF(COUNT(W13:W15),ROUND(SUM(W13:W15),0),""),"")</f>
        <v/>
      </c>
    </row>
  </sheetData>
  <sheetProtection sheet="true" password="f884" objects="true" scenarios="true"/>
  <mergeCells count="19">
    <mergeCell ref="D9:D11"/>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greaterThan" showDropDown="false" showErrorMessage="true" showInputMessage="false" sqref="G13" type="whole">
      <formula1>0</formula1>
      <formula2>0</formula2>
    </dataValidation>
    <dataValidation allowBlank="true" operator="equal" prompt="[A-Z][A-Z][A-Z][A-Z][A-Z][0-9][0-9][0-9][0-9][A-Z]&#10;&#10;In absence of PAN write : ZZZZZ9999Z" showDropDown="false" showErrorMessage="true" showInputMessage="true" sqref="F13" type="textLength">
      <formula1>10</formula1>
      <formula2>0</formula2>
    </dataValidation>
    <dataValidation allowBlank="true" operator="lessThanOrEqual" showDropDown="false" showErrorMessage="true" showInputMessage="false" sqref="W13" type="whole">
      <formula1>K13</formula1>
      <formula2>0</formula2>
    </dataValidation>
    <dataValidation allowBlank="true" operator="lessThanOrEqual" showDropDown="false" showErrorMessage="true" showInputMessage="false" sqref="U13" type="whole">
      <formula1>H13</formula1>
      <formula2>0</formula2>
    </dataValidation>
  </dataValidations>
  <hyperlinks>
    <hyperlink ref="E16" location="'Shareholding Pattern'!F55" display="Click here to go back"/>
    <hyperlink ref="F16" location="'Shareholding Pattern'!F5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339966"/>
    <pageSetUpPr fitToPage="false"/>
  </sheetPr>
  <dimension ref="E1:J14"/>
  <sheetViews>
    <sheetView showFormulas="false" showGridLines="false" showRowColHeaders="true" showZeros="true" rightToLeft="false" tabSelected="false" showOutlineSymbols="true" defaultGridColor="true" view="normal" topLeftCell="D6" colorId="64" zoomScale="100" zoomScaleNormal="100" zoomScalePageLayoutView="100" workbookViewId="0">
      <selection pane="topLeft" activeCell="I14" activeCellId="0" sqref="I14"/>
    </sheetView>
  </sheetViews>
  <sheetFormatPr defaultColWidth="9.13671875" defaultRowHeight="15" zeroHeight="false" outlineLevelRow="0" outlineLevelCol="0"/>
  <cols>
    <col collapsed="false" customWidth="true" hidden="true" outlineLevel="0" max="3" min="1" style="0" width="2.7"/>
    <col collapsed="false" customWidth="true" hidden="false" outlineLevel="0" max="4" min="4" style="0" width="2.7"/>
    <col collapsed="false" customWidth="true" hidden="false" outlineLevel="0" max="5" min="5" style="0" width="7.13"/>
    <col collapsed="false" customWidth="true" hidden="false" outlineLevel="0" max="6" min="6" style="0" width="20.97"/>
    <col collapsed="false" customWidth="true" hidden="false" outlineLevel="0" max="7" min="7" style="0" width="22.39"/>
    <col collapsed="false" customWidth="true" hidden="false" outlineLevel="0" max="8" min="8" style="0" width="14.54"/>
    <col collapsed="false" customWidth="true" hidden="false" outlineLevel="0" max="9" min="9" style="369" width="30.1"/>
    <col collapsed="false" customWidth="true" hidden="false" outlineLevel="0" max="10" min="10" style="0" width="2.7"/>
    <col collapsed="false" customWidth="false" hidden="true" outlineLevel="0" max="257" min="11" style="0" width="9.13"/>
  </cols>
  <sheetData>
    <row r="1" customFormat="false" ht="15" hidden="true" customHeight="false" outlineLevel="0" collapsed="false">
      <c r="I1" s="369" t="n">
        <v>0</v>
      </c>
    </row>
    <row r="2" customFormat="false" ht="15" hidden="true" customHeight="false" outlineLevel="0" collapsed="false"/>
    <row r="3" customFormat="false" ht="15" hidden="true" customHeight="false" outlineLevel="0" collapsed="false"/>
    <row r="4" customFormat="false" ht="15" hidden="true" customHeight="false" outlineLevel="0" collapsed="false"/>
    <row r="5" customFormat="false" ht="19.5" hidden="true" customHeight="true" outlineLevel="0" collapsed="false"/>
    <row r="6" customFormat="false" ht="12.75" hidden="false" customHeight="true" outlineLevel="0" collapsed="false">
      <c r="J6" s="132"/>
    </row>
    <row r="7" customFormat="false" ht="15" hidden="false" customHeight="false" outlineLevel="0" collapsed="false">
      <c r="J7" s="132"/>
    </row>
    <row r="8" customFormat="false" ht="11.25" hidden="false" customHeight="true" outlineLevel="0" collapsed="false">
      <c r="J8" s="132"/>
    </row>
    <row r="9" customFormat="false" ht="30" hidden="false" customHeight="true" outlineLevel="0" collapsed="false">
      <c r="E9" s="68" t="s">
        <v>661</v>
      </c>
      <c r="F9" s="68"/>
      <c r="G9" s="68"/>
      <c r="H9" s="68"/>
      <c r="I9" s="68"/>
      <c r="J9" s="132"/>
    </row>
    <row r="10" customFormat="false" ht="15" hidden="false" customHeight="true" outlineLevel="0" collapsed="false">
      <c r="E10" s="70" t="s">
        <v>546</v>
      </c>
      <c r="F10" s="70" t="s">
        <v>119</v>
      </c>
      <c r="G10" s="70" t="s">
        <v>380</v>
      </c>
      <c r="H10" s="70" t="s">
        <v>395</v>
      </c>
      <c r="I10" s="70" t="s">
        <v>397</v>
      </c>
      <c r="J10" s="132"/>
    </row>
    <row r="11" customFormat="false" ht="15" hidden="false" customHeight="false" outlineLevel="0" collapsed="false">
      <c r="E11" s="70"/>
      <c r="F11" s="70"/>
      <c r="G11" s="70"/>
      <c r="H11" s="70"/>
      <c r="I11" s="70"/>
      <c r="J11" s="132"/>
    </row>
    <row r="12" customFormat="false" ht="15" hidden="false" customHeight="false" outlineLevel="0" collapsed="false">
      <c r="E12" s="70"/>
      <c r="F12" s="70"/>
      <c r="G12" s="70"/>
      <c r="H12" s="70"/>
      <c r="I12" s="70"/>
      <c r="J12" s="132"/>
    </row>
    <row r="13" customFormat="false" ht="28.5" hidden="true" customHeight="true" outlineLevel="0" collapsed="false">
      <c r="E13" s="264"/>
      <c r="F13" s="267"/>
      <c r="G13" s="333"/>
      <c r="H13" s="370"/>
      <c r="I13" s="318"/>
      <c r="J13" s="132"/>
    </row>
    <row r="14" customFormat="false" ht="25.5" hidden="false" customHeight="true" outlineLevel="0" collapsed="false">
      <c r="E14" s="325"/>
      <c r="F14" s="338"/>
      <c r="G14" s="338"/>
      <c r="H14" s="338"/>
      <c r="I14" s="371" t="s">
        <v>590</v>
      </c>
      <c r="J14" s="132"/>
    </row>
  </sheetData>
  <sheetProtection sheet="true" password="f884" objects="true" scenarios="true"/>
  <mergeCells count="6">
    <mergeCell ref="E9:I9"/>
    <mergeCell ref="E10:E12"/>
    <mergeCell ref="F10:F12"/>
    <mergeCell ref="G10:G12"/>
    <mergeCell ref="H10:H12"/>
    <mergeCell ref="I10:I12"/>
  </mergeCells>
  <dataValidations count="2">
    <dataValidation allowBlank="true" operator="greaterThanOrEqual" showDropDown="false" showErrorMessage="true" showInputMessage="false" sqref="F13" type="whole">
      <formula1>0</formula1>
      <formula2>0</formula2>
    </dataValidation>
    <dataValidation allowBlank="true" operator="greaterThanOrEqual" showDropDown="false" showErrorMessage="true" showInputMessage="false" sqref="G13:H13" type="decimal">
      <formula1>0</formula1>
      <formula2>0</formula2>
    </dataValidation>
  </dataValidations>
  <hyperlinks>
    <hyperlink ref="I14" location="'Shareholding Pattern'!F27" display="Click here to go back "/>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E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1:B65536"/>
    </sheetView>
  </sheetViews>
  <sheetFormatPr defaultColWidth="8.96484375" defaultRowHeight="15" zeroHeight="false" outlineLevelRow="0" outlineLevelCol="0"/>
  <sheetData>
    <row r="1" customFormat="false" ht="15" hidden="false" customHeight="false" outlineLevel="0" collapsed="false">
      <c r="E1" s="0" t="n">
        <v>9</v>
      </c>
    </row>
    <row r="3" customFormat="false" ht="15" hidden="false" customHeight="false" outlineLevel="0" collapsed="false">
      <c r="B3" s="372" t="s">
        <v>662</v>
      </c>
    </row>
    <row r="4" customFormat="false" ht="15" hidden="false" customHeight="false" outlineLevel="0" collapsed="false">
      <c r="B4" s="372" t="s">
        <v>662</v>
      </c>
    </row>
    <row r="5" customFormat="false" ht="15" hidden="false" customHeight="false" outlineLevel="0" collapsed="false">
      <c r="B5" s="372" t="s">
        <v>662</v>
      </c>
    </row>
    <row r="6" customFormat="false" ht="15" hidden="false" customHeight="false" outlineLevel="0" collapsed="false">
      <c r="B6" s="372" t="s">
        <v>662</v>
      </c>
    </row>
    <row r="7" customFormat="false" ht="15" hidden="false" customHeight="false" outlineLevel="0" collapsed="false">
      <c r="B7" s="372" t="s">
        <v>662</v>
      </c>
    </row>
    <row r="8" customFormat="false" ht="15" hidden="false" customHeight="false" outlineLevel="0" collapsed="false">
      <c r="B8" s="372" t="s">
        <v>662</v>
      </c>
    </row>
    <row r="9" customFormat="false" ht="15" hidden="false" customHeight="false" outlineLevel="0" collapsed="false">
      <c r="B9" s="372" t="s">
        <v>662</v>
      </c>
    </row>
    <row r="10" customFormat="false" ht="15" hidden="false" customHeight="false" outlineLevel="0" collapsed="false">
      <c r="B10" s="372"/>
    </row>
    <row r="11" customFormat="false" ht="15" hidden="false" customHeight="false" outlineLevel="0" collapsed="false">
      <c r="B11" s="372"/>
    </row>
    <row r="12" customFormat="false" ht="15" hidden="false" customHeight="false" outlineLevel="0" collapsed="false">
      <c r="B12" s="372"/>
    </row>
    <row r="13" customFormat="false" ht="15" hidden="false" customHeight="false" outlineLevel="0" collapsed="false">
      <c r="B13" s="372"/>
    </row>
    <row r="14" customFormat="false" ht="15" hidden="false" customHeight="false" outlineLevel="0" collapsed="false">
      <c r="B14" s="372"/>
    </row>
    <row r="15" customFormat="false" ht="15" hidden="false" customHeight="false" outlineLevel="0" collapsed="false">
      <c r="B15" s="372"/>
    </row>
    <row r="16" customFormat="false" ht="15" hidden="false" customHeight="false" outlineLevel="0" collapsed="false">
      <c r="B16" s="372"/>
    </row>
    <row r="17" customFormat="false" ht="15" hidden="false" customHeight="false" outlineLevel="0" collapsed="false">
      <c r="B17" s="372"/>
    </row>
    <row r="18" customFormat="false" ht="15" hidden="false" customHeight="false" outlineLevel="0" collapsed="false">
      <c r="B18" s="372"/>
    </row>
    <row r="19" customFormat="false" ht="15" hidden="false" customHeight="false" outlineLevel="0" collapsed="false">
      <c r="B19" s="372"/>
    </row>
    <row r="20" customFormat="false" ht="15" hidden="false" customHeight="false" outlineLevel="0" collapsed="false">
      <c r="B20" s="372"/>
    </row>
    <row r="21" customFormat="false" ht="15" hidden="false" customHeight="false" outlineLevel="0" collapsed="false">
      <c r="B21" s="372"/>
    </row>
    <row r="22" customFormat="false" ht="15" hidden="false" customHeight="false" outlineLevel="0" collapsed="false">
      <c r="B22" s="372"/>
    </row>
    <row r="23" customFormat="false" ht="15" hidden="false" customHeight="false" outlineLevel="0" collapsed="false">
      <c r="B23" s="372"/>
    </row>
    <row r="24" customFormat="false" ht="15" hidden="false" customHeight="false" outlineLevel="0" collapsed="false">
      <c r="B24" s="372"/>
    </row>
    <row r="25" customFormat="false" ht="15" hidden="false" customHeight="false" outlineLevel="0" collapsed="false">
      <c r="B25" s="372"/>
    </row>
    <row r="26" customFormat="false" ht="15" hidden="false" customHeight="false" outlineLevel="0" collapsed="false">
      <c r="B26" s="372"/>
    </row>
    <row r="27" customFormat="false" ht="15" hidden="false" customHeight="false" outlineLevel="0" collapsed="false">
      <c r="B27" s="372"/>
    </row>
    <row r="28" customFormat="false" ht="15" hidden="false" customHeight="false" outlineLevel="0" collapsed="false">
      <c r="B28" s="372"/>
    </row>
    <row r="29" customFormat="false" ht="15" hidden="false" customHeight="false" outlineLevel="0" collapsed="false">
      <c r="B29" s="372"/>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339966"/>
    <pageSetUpPr fitToPage="false"/>
  </sheetPr>
  <dimension ref="D1:I14"/>
  <sheetViews>
    <sheetView showFormulas="false" showGridLines="false" showRowColHeaders="true" showZeros="true" rightToLeft="false" tabSelected="false" showOutlineSymbols="true" defaultGridColor="true" view="normal" topLeftCell="C6" colorId="64" zoomScale="100" zoomScaleNormal="100" zoomScalePageLayoutView="100" workbookViewId="0">
      <selection pane="topLeft" activeCell="H14" activeCellId="0" sqref="H14"/>
    </sheetView>
  </sheetViews>
  <sheetFormatPr defaultColWidth="9.13671875" defaultRowHeight="15" zeroHeight="false" outlineLevelRow="0" outlineLevelCol="0"/>
  <cols>
    <col collapsed="false" customWidth="true" hidden="true" outlineLevel="0" max="2" min="1" style="0" width="2.7"/>
    <col collapsed="false" customWidth="true" hidden="false" outlineLevel="0" max="3" min="3" style="0" width="2.7"/>
    <col collapsed="false" customWidth="true" hidden="false" outlineLevel="0" max="4" min="4" style="0" width="7.13"/>
    <col collapsed="false" customWidth="true" hidden="false" outlineLevel="0" max="5" min="5" style="373" width="35.66"/>
    <col collapsed="false" customWidth="true" hidden="false" outlineLevel="0" max="6" min="6" style="0" width="35.66"/>
    <col collapsed="false" customWidth="true" hidden="false" outlineLevel="0" max="7" min="7" style="0" width="17.26"/>
    <col collapsed="false" customWidth="true" hidden="false" outlineLevel="0" max="8" min="8" style="0" width="14.54"/>
    <col collapsed="false" customWidth="true" hidden="false" outlineLevel="0" max="9" min="9" style="0" width="2.7"/>
    <col collapsed="false" customWidth="false" hidden="true" outlineLevel="0" max="257" min="10" style="0" width="9.13"/>
  </cols>
  <sheetData>
    <row r="1" customFormat="false" ht="15" hidden="true" customHeight="false" outlineLevel="0" collapsed="false">
      <c r="I1" s="0" t="n">
        <v>0</v>
      </c>
    </row>
    <row r="2" customFormat="false" ht="15" hidden="true" customHeight="false" outlineLevel="0" collapsed="false"/>
    <row r="3" customFormat="false" ht="15" hidden="true" customHeight="false" outlineLevel="0" collapsed="false"/>
    <row r="4" customFormat="false" ht="15" hidden="true" customHeight="false" outlineLevel="0" collapsed="false"/>
    <row r="5" customFormat="false" ht="15" hidden="true" customHeight="false" outlineLevel="0" collapsed="false"/>
    <row r="9" customFormat="false" ht="30" hidden="false" customHeight="true" outlineLevel="0" collapsed="false">
      <c r="D9" s="374" t="s">
        <v>534</v>
      </c>
      <c r="E9" s="374"/>
      <c r="F9" s="374"/>
      <c r="G9" s="374"/>
      <c r="H9" s="374"/>
    </row>
    <row r="10" customFormat="false" ht="15" hidden="false" customHeight="true" outlineLevel="0" collapsed="false">
      <c r="D10" s="70" t="s">
        <v>546</v>
      </c>
      <c r="E10" s="70" t="s">
        <v>387</v>
      </c>
      <c r="F10" s="70" t="s">
        <v>389</v>
      </c>
      <c r="G10" s="70" t="s">
        <v>390</v>
      </c>
      <c r="H10" s="70" t="s">
        <v>393</v>
      </c>
    </row>
    <row r="11" customFormat="false" ht="15" hidden="false" customHeight="false" outlineLevel="0" collapsed="false">
      <c r="D11" s="70"/>
      <c r="E11" s="70"/>
      <c r="F11" s="70"/>
      <c r="G11" s="70"/>
      <c r="H11" s="70"/>
    </row>
    <row r="12" customFormat="false" ht="15" hidden="false" customHeight="false" outlineLevel="0" collapsed="false">
      <c r="D12" s="70"/>
      <c r="E12" s="70"/>
      <c r="F12" s="70"/>
      <c r="G12" s="70"/>
      <c r="H12" s="70"/>
    </row>
    <row r="13" customFormat="false" ht="15" hidden="true" customHeight="false" outlineLevel="0" collapsed="false">
      <c r="D13" s="375"/>
      <c r="E13" s="333"/>
      <c r="F13" s="333"/>
      <c r="G13" s="376"/>
      <c r="H13" s="377"/>
    </row>
    <row r="14" customFormat="false" ht="24.75" hidden="false" customHeight="true" outlineLevel="0" collapsed="false">
      <c r="D14" s="313"/>
      <c r="E14" s="314"/>
      <c r="F14" s="338"/>
      <c r="G14" s="338"/>
      <c r="H14" s="371" t="s">
        <v>663</v>
      </c>
    </row>
  </sheetData>
  <sheetProtection sheet="true" password="f884" objects="true" scenarios="true"/>
  <mergeCells count="6">
    <mergeCell ref="D9:H9"/>
    <mergeCell ref="D10:D12"/>
    <mergeCell ref="E10:E12"/>
    <mergeCell ref="F10:F12"/>
    <mergeCell ref="G10:G12"/>
    <mergeCell ref="H10:H12"/>
  </mergeCells>
  <dataValidations count="2">
    <dataValidation allowBlank="true" operator="greaterThanOrEqual" showDropDown="false" showErrorMessage="true" showInputMessage="false" sqref="G13" type="whole">
      <formula1>0</formula1>
      <formula2>0</formula2>
    </dataValidation>
    <dataValidation allowBlank="true" operator="greaterThanOrEqual" showDropDown="false" showErrorMessage="true" showInputMessage="false" sqref="H13" type="decimal">
      <formula1>0</formula1>
      <formula2>0</formula2>
    </dataValidation>
  </dataValidations>
  <hyperlinks>
    <hyperlink ref="H14" location="'Shareholding Pattern'!F51" display="Cick here to go back"/>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339966"/>
    <pageSetUpPr fitToPage="false"/>
  </sheetPr>
  <dimension ref="E1:I14"/>
  <sheetViews>
    <sheetView showFormulas="false" showGridLines="false" showRowColHeaders="true" showZeros="true" rightToLeft="false" tabSelected="false" showOutlineSymbols="true" defaultGridColor="true" view="normal" topLeftCell="D6" colorId="64" zoomScale="100" zoomScaleNormal="100" zoomScalePageLayoutView="100" workbookViewId="0">
      <selection pane="topLeft" activeCell="I14" activeCellId="0" sqref="I14"/>
    </sheetView>
  </sheetViews>
  <sheetFormatPr defaultColWidth="9.13671875" defaultRowHeight="15" zeroHeight="false" outlineLevelRow="0" outlineLevelCol="0"/>
  <cols>
    <col collapsed="false" customWidth="true" hidden="true" outlineLevel="0" max="3" min="1" style="0" width="2.7"/>
    <col collapsed="false" customWidth="true" hidden="false" outlineLevel="0" max="4" min="4" style="0" width="2.7"/>
    <col collapsed="false" customWidth="true" hidden="false" outlineLevel="0" max="5" min="5" style="373" width="7.13"/>
    <col collapsed="false" customWidth="true" hidden="false" outlineLevel="0" max="6" min="6" style="0" width="33.1"/>
    <col collapsed="false" customWidth="true" hidden="false" outlineLevel="0" max="7" min="7" style="0" width="26.25"/>
    <col collapsed="false" customWidth="true" hidden="false" outlineLevel="0" max="8" min="8" style="0" width="14.54"/>
    <col collapsed="false" customWidth="true" hidden="false" outlineLevel="0" max="9" min="9" style="0" width="22.54"/>
    <col collapsed="false" customWidth="true" hidden="false" outlineLevel="0" max="10" min="10" style="0" width="2.7"/>
    <col collapsed="false" customWidth="false" hidden="true" outlineLevel="0" max="257" min="11" style="0" width="9.13"/>
  </cols>
  <sheetData>
    <row r="1" customFormat="false" ht="15" hidden="true" customHeight="false" outlineLevel="0" collapsed="false">
      <c r="I1" s="0" t="n">
        <v>0</v>
      </c>
    </row>
    <row r="2" customFormat="false" ht="15" hidden="true" customHeight="false" outlineLevel="0" collapsed="false"/>
    <row r="3" customFormat="false" ht="15" hidden="true" customHeight="false" outlineLevel="0" collapsed="false"/>
    <row r="4" customFormat="false" ht="15" hidden="true" customHeight="false" outlineLevel="0" collapsed="false"/>
    <row r="5" customFormat="false" ht="15" hidden="true" customHeight="false" outlineLevel="0" collapsed="false"/>
    <row r="9" customFormat="false" ht="30" hidden="false" customHeight="true" outlineLevel="0" collapsed="false">
      <c r="E9" s="378" t="s">
        <v>535</v>
      </c>
      <c r="F9" s="378"/>
      <c r="G9" s="378"/>
      <c r="H9" s="378"/>
      <c r="I9" s="379"/>
    </row>
    <row r="10" customFormat="false" ht="15" hidden="false" customHeight="true" outlineLevel="0" collapsed="false">
      <c r="E10" s="70" t="s">
        <v>546</v>
      </c>
      <c r="F10" s="70" t="s">
        <v>119</v>
      </c>
      <c r="G10" s="70" t="s">
        <v>380</v>
      </c>
      <c r="H10" s="70" t="s">
        <v>383</v>
      </c>
      <c r="I10" s="380" t="s">
        <v>385</v>
      </c>
    </row>
    <row r="11" customFormat="false" ht="15" hidden="false" customHeight="false" outlineLevel="0" collapsed="false">
      <c r="E11" s="70"/>
      <c r="F11" s="70"/>
      <c r="G11" s="70"/>
      <c r="H11" s="70"/>
      <c r="I11" s="380"/>
    </row>
    <row r="12" customFormat="false" ht="15" hidden="false" customHeight="false" outlineLevel="0" collapsed="false">
      <c r="E12" s="70"/>
      <c r="F12" s="70"/>
      <c r="G12" s="70"/>
      <c r="H12" s="70"/>
      <c r="I12" s="380"/>
    </row>
    <row r="13" customFormat="false" ht="15" hidden="true" customHeight="false" outlineLevel="0" collapsed="false">
      <c r="E13" s="264"/>
      <c r="F13" s="267"/>
      <c r="G13" s="376"/>
      <c r="H13" s="376"/>
      <c r="I13" s="381"/>
    </row>
    <row r="14" customFormat="false" ht="24.75" hidden="false" customHeight="true" outlineLevel="0" collapsed="false">
      <c r="E14" s="313"/>
      <c r="F14" s="338"/>
      <c r="G14" s="338"/>
      <c r="H14" s="338"/>
      <c r="I14" s="371" t="s">
        <v>564</v>
      </c>
    </row>
  </sheetData>
  <sheetProtection sheet="true" password="f884" objects="true" scenarios="true"/>
  <mergeCells count="6">
    <mergeCell ref="E9:H9"/>
    <mergeCell ref="E10:E12"/>
    <mergeCell ref="F10:F12"/>
    <mergeCell ref="G10:G12"/>
    <mergeCell ref="H10:H12"/>
    <mergeCell ref="I10:I12"/>
  </mergeCells>
  <dataValidations count="1">
    <dataValidation allowBlank="true" operator="greaterThanOrEqual" showDropDown="false" showErrorMessage="true" showInputMessage="false" sqref="F13:H13" type="whole">
      <formula1>0</formula1>
      <formula2>0</formula2>
    </dataValidation>
  </dataValidations>
  <hyperlinks>
    <hyperlink ref="I14" location="'Shareholding Pattern'!F52" display="Click here to go back"/>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E2:Y19"/>
  <sheetViews>
    <sheetView showFormulas="false" showGridLines="false" showRowColHeaders="true" showZeros="true" rightToLeft="false" tabSelected="false" showOutlineSymbols="true" defaultGridColor="true" view="normal" topLeftCell="A6" colorId="64" zoomScale="90" zoomScaleNormal="90" zoomScalePageLayoutView="100" workbookViewId="0">
      <selection pane="topLeft" activeCell="G13" activeCellId="0" sqref="G13"/>
    </sheetView>
  </sheetViews>
  <sheetFormatPr defaultColWidth="9.13671875" defaultRowHeight="15" zeroHeight="true" outlineLevelRow="0" outlineLevelCol="0"/>
  <cols>
    <col collapsed="false" customWidth="true" hidden="false" outlineLevel="0" max="1" min="1" style="0" width="2.56"/>
    <col collapsed="false" customWidth="false" hidden="true" outlineLevel="0" max="4" min="2" style="0" width="9.13"/>
    <col collapsed="false" customWidth="true" hidden="false" outlineLevel="0" max="5" min="5" style="0" width="7.13"/>
    <col collapsed="false" customWidth="true" hidden="false" outlineLevel="0" max="6" min="6" style="0" width="35.66"/>
    <col collapsed="false" customWidth="true" hidden="false" outlineLevel="0" max="7" min="7" style="0" width="15.97"/>
    <col collapsed="false" customWidth="true" hidden="false" outlineLevel="0" max="8" min="8" style="0" width="24.26"/>
    <col collapsed="false" customWidth="true" hidden="false" outlineLevel="0" max="12" min="9" style="0" width="16.68"/>
    <col collapsed="false" customWidth="true" hidden="false" outlineLevel="0" max="13" min="13" style="0" width="18.83"/>
    <col collapsed="false" customWidth="true" hidden="false" outlineLevel="0" max="14" min="14" style="67" width="20.26"/>
    <col collapsed="false" customWidth="true" hidden="false" outlineLevel="0" max="15" min="15" style="67" width="22.26"/>
    <col collapsed="false" customWidth="true" hidden="false" outlineLevel="0" max="16" min="16" style="0" width="17.68"/>
    <col collapsed="false" customWidth="true" hidden="false" outlineLevel="0" max="17" min="17" style="0" width="21.26"/>
    <col collapsed="false" customWidth="true" hidden="false" outlineLevel="0" max="18" min="18" style="0" width="16.68"/>
    <col collapsed="false" customWidth="true" hidden="false" outlineLevel="0" max="19" min="19" style="0" width="21.39"/>
    <col collapsed="false" customWidth="true" hidden="false" outlineLevel="0" max="20" min="20" style="0" width="22.39"/>
    <col collapsed="false" customWidth="true" hidden="false" outlineLevel="0" max="21" min="21" style="0" width="18.83"/>
    <col collapsed="false" customWidth="true" hidden="false" outlineLevel="0" max="22" min="22" style="0" width="16.68"/>
    <col collapsed="false" customWidth="true" hidden="false" outlineLevel="0" max="23" min="23" style="0" width="12.27"/>
    <col collapsed="false" customWidth="true" hidden="false" outlineLevel="0" max="24" min="24" style="0" width="16.68"/>
    <col collapsed="false" customWidth="true" hidden="false" outlineLevel="0" max="25" min="25" style="0" width="17.12"/>
    <col collapsed="false" customWidth="true" hidden="false" outlineLevel="0" max="26" min="26" style="0" width="4.7"/>
    <col collapsed="false" customWidth="false" hidden="true" outlineLevel="0" max="257" min="27" style="0" width="9.13"/>
  </cols>
  <sheetData>
    <row r="2" customFormat="false" ht="15" hidden="true" customHeight="false" outlineLevel="0" collapsed="false">
      <c r="G2" s="0" t="s">
        <v>119</v>
      </c>
      <c r="H2" s="0" t="s">
        <v>120</v>
      </c>
      <c r="I2" s="0" t="s">
        <v>121</v>
      </c>
      <c r="J2" s="0" t="s">
        <v>122</v>
      </c>
      <c r="K2" s="0" t="s">
        <v>123</v>
      </c>
      <c r="L2" s="0" t="s">
        <v>124</v>
      </c>
      <c r="M2" s="0" t="s">
        <v>125</v>
      </c>
      <c r="N2" s="67" t="s">
        <v>126</v>
      </c>
      <c r="O2" s="67" t="s">
        <v>127</v>
      </c>
      <c r="P2" s="0" t="s">
        <v>128</v>
      </c>
      <c r="Q2" s="0" t="s">
        <v>129</v>
      </c>
      <c r="R2" s="0" t="s">
        <v>130</v>
      </c>
      <c r="S2" s="0" t="s">
        <v>131</v>
      </c>
      <c r="T2" s="0" t="s">
        <v>131</v>
      </c>
      <c r="U2" s="0" t="s">
        <v>132</v>
      </c>
      <c r="V2" s="0" t="s">
        <v>133</v>
      </c>
      <c r="W2" s="0" t="s">
        <v>134</v>
      </c>
      <c r="X2" s="0" t="s">
        <v>135</v>
      </c>
      <c r="Y2" s="0" t="s">
        <v>136</v>
      </c>
    </row>
    <row r="6" customFormat="false" ht="15" hidden="false" customHeight="false" outlineLevel="0" collapsed="false"/>
    <row r="7" customFormat="false" ht="15" hidden="false" customHeight="false" outlineLevel="0" collapsed="false"/>
    <row r="8" customFormat="false" ht="30" hidden="false" customHeight="true" outlineLevel="0" collapsed="false">
      <c r="E8" s="68" t="s">
        <v>137</v>
      </c>
      <c r="F8" s="68"/>
      <c r="G8" s="68"/>
      <c r="H8" s="68"/>
      <c r="I8" s="68"/>
      <c r="J8" s="68"/>
      <c r="K8" s="68"/>
      <c r="L8" s="68"/>
      <c r="M8" s="68"/>
      <c r="N8" s="68"/>
      <c r="O8" s="68"/>
      <c r="P8" s="68"/>
      <c r="Q8" s="68"/>
      <c r="R8" s="68"/>
      <c r="S8" s="68"/>
      <c r="T8" s="68"/>
      <c r="U8" s="68"/>
      <c r="V8" s="68"/>
      <c r="W8" s="68"/>
      <c r="X8" s="68"/>
      <c r="Y8" s="68"/>
    </row>
    <row r="9" customFormat="false" ht="22.5" hidden="false" customHeight="true" outlineLevel="0" collapsed="false">
      <c r="E9" s="69" t="s">
        <v>138</v>
      </c>
      <c r="F9" s="69"/>
      <c r="G9" s="69"/>
      <c r="H9" s="69"/>
      <c r="I9" s="69"/>
      <c r="J9" s="69"/>
      <c r="K9" s="69"/>
      <c r="L9" s="69"/>
      <c r="M9" s="69"/>
      <c r="N9" s="69"/>
      <c r="O9" s="69"/>
      <c r="P9" s="69"/>
      <c r="Q9" s="69"/>
      <c r="R9" s="69"/>
      <c r="S9" s="69"/>
      <c r="T9" s="69"/>
      <c r="U9" s="69"/>
      <c r="V9" s="69"/>
      <c r="W9" s="69"/>
      <c r="X9" s="69"/>
      <c r="Y9" s="69"/>
    </row>
    <row r="10" customFormat="false" ht="27" hidden="false" customHeight="true" outlineLevel="0" collapsed="false">
      <c r="E10" s="70" t="s">
        <v>139</v>
      </c>
      <c r="F10" s="70" t="s">
        <v>140</v>
      </c>
      <c r="G10" s="70" t="s">
        <v>141</v>
      </c>
      <c r="H10" s="70" t="s">
        <v>142</v>
      </c>
      <c r="I10" s="70" t="s">
        <v>143</v>
      </c>
      <c r="J10" s="70" t="s">
        <v>144</v>
      </c>
      <c r="K10" s="70" t="s">
        <v>145</v>
      </c>
      <c r="L10" s="70" t="s">
        <v>146</v>
      </c>
      <c r="M10" s="70" t="s">
        <v>147</v>
      </c>
      <c r="N10" s="70"/>
      <c r="O10" s="70"/>
      <c r="P10" s="70"/>
      <c r="Q10" s="70" t="s">
        <v>148</v>
      </c>
      <c r="R10" s="70" t="s">
        <v>149</v>
      </c>
      <c r="S10" s="70" t="s">
        <v>150</v>
      </c>
      <c r="T10" s="70" t="s">
        <v>151</v>
      </c>
      <c r="U10" s="70" t="s">
        <v>152</v>
      </c>
      <c r="V10" s="70"/>
      <c r="W10" s="70" t="s">
        <v>153</v>
      </c>
      <c r="X10" s="70"/>
      <c r="Y10" s="70" t="s">
        <v>154</v>
      </c>
    </row>
    <row r="11" customFormat="false" ht="24" hidden="false" customHeight="true" outlineLevel="0" collapsed="false">
      <c r="E11" s="70"/>
      <c r="F11" s="70"/>
      <c r="G11" s="70"/>
      <c r="H11" s="70"/>
      <c r="I11" s="70"/>
      <c r="J11" s="70"/>
      <c r="K11" s="70"/>
      <c r="L11" s="70"/>
      <c r="M11" s="71" t="s">
        <v>155</v>
      </c>
      <c r="N11" s="71"/>
      <c r="O11" s="71"/>
      <c r="P11" s="70" t="s">
        <v>156</v>
      </c>
      <c r="Q11" s="70"/>
      <c r="R11" s="70"/>
      <c r="S11" s="70"/>
      <c r="T11" s="70"/>
      <c r="U11" s="70"/>
      <c r="V11" s="70"/>
      <c r="W11" s="70"/>
      <c r="X11" s="70"/>
      <c r="Y11" s="70"/>
    </row>
    <row r="12" customFormat="false" ht="79.5" hidden="false" customHeight="true" outlineLevel="0" collapsed="false">
      <c r="E12" s="70"/>
      <c r="F12" s="70"/>
      <c r="G12" s="70"/>
      <c r="H12" s="70"/>
      <c r="I12" s="70"/>
      <c r="J12" s="70"/>
      <c r="K12" s="70"/>
      <c r="L12" s="70"/>
      <c r="M12" s="70" t="s">
        <v>157</v>
      </c>
      <c r="N12" s="72" t="s">
        <v>158</v>
      </c>
      <c r="O12" s="72" t="s">
        <v>159</v>
      </c>
      <c r="P12" s="70"/>
      <c r="Q12" s="70"/>
      <c r="R12" s="70"/>
      <c r="S12" s="70"/>
      <c r="T12" s="70"/>
      <c r="U12" s="70" t="s">
        <v>160</v>
      </c>
      <c r="V12" s="70" t="s">
        <v>161</v>
      </c>
      <c r="W12" s="70" t="s">
        <v>160</v>
      </c>
      <c r="X12" s="70" t="s">
        <v>161</v>
      </c>
      <c r="Y12" s="70"/>
    </row>
    <row r="13" customFormat="false" ht="20.1" hidden="false" customHeight="true" outlineLevel="0" collapsed="false">
      <c r="E13" s="73" t="s">
        <v>162</v>
      </c>
      <c r="F13" s="74" t="s">
        <v>163</v>
      </c>
      <c r="G13" s="75" t="str">
        <f aca="false">+IFERROR(IF(COUNT('Shareholding Pattern'!H26),('Shareholding Pattern'!H26),""),"")</f>
        <v/>
      </c>
      <c r="H13" s="75" t="n">
        <f aca="false">+IFERROR(IF(COUNT('Shareholding Pattern'!I26),('Shareholding Pattern'!I26),""),"")</f>
        <v>2511075</v>
      </c>
      <c r="I13" s="75" t="str">
        <f aca="false">+IFERROR(IF(COUNT('Shareholding Pattern'!J26),('Shareholding Pattern'!J26),""),"")</f>
        <v/>
      </c>
      <c r="J13" s="75" t="str">
        <f aca="false">+IFERROR(IF(COUNT('Shareholding Pattern'!K26),('Shareholding Pattern'!K26),""),"")</f>
        <v/>
      </c>
      <c r="K13" s="75" t="n">
        <f aca="false">+IFERROR(IF(COUNT('Shareholding Pattern'!L26),('Shareholding Pattern'!L26),""),"")</f>
        <v>2511075</v>
      </c>
      <c r="L13" s="76" t="n">
        <f aca="false">+IFERROR(IF(COUNT('Shareholding Pattern'!M26),('Shareholding Pattern'!M26),""),"")</f>
        <v>65.85</v>
      </c>
      <c r="M13" s="77" t="n">
        <f aca="false">+IFERROR(IF(COUNT('Shareholding Pattern'!N26),('Shareholding Pattern'!N26),""),"")</f>
        <v>2511075</v>
      </c>
      <c r="N13" s="78" t="str">
        <f aca="false">+IFERROR(IF(COUNT('Shareholding Pattern'!O26),('Shareholding Pattern'!O26),""),"")</f>
        <v/>
      </c>
      <c r="O13" s="78" t="n">
        <f aca="false">+IFERROR(IF(COUNT('Shareholding Pattern'!P26),('Shareholding Pattern'!P26),""),"")</f>
        <v>2511075</v>
      </c>
      <c r="P13" s="76" t="n">
        <f aca="false">+IFERROR(IF(COUNT('Shareholding Pattern'!Q26),('Shareholding Pattern'!Q26),""),"")</f>
        <v>61.66</v>
      </c>
      <c r="Q13" s="75" t="str">
        <f aca="false">+IFERROR(IF(COUNT('Shareholding Pattern'!R26),('Shareholding Pattern'!R26),""),"")</f>
        <v/>
      </c>
      <c r="R13" s="75" t="str">
        <f aca="false">+IFERROR(IF(COUNT('Shareholding Pattern'!S26),('Shareholding Pattern'!S26),""),"")</f>
        <v/>
      </c>
      <c r="S13" s="75" t="str">
        <f aca="false">+IFERROR(IF(COUNT('Shareholding Pattern'!T26),('Shareholding Pattern'!T26),""),"")</f>
        <v/>
      </c>
      <c r="T13" s="76" t="n">
        <f aca="false">+IFERROR(IF(COUNT('Shareholding Pattern'!U26),('Shareholding Pattern'!U26),""),"")</f>
        <v>65.85</v>
      </c>
      <c r="U13" s="75" t="str">
        <f aca="false">+IFERROR(IF(COUNT('Shareholding Pattern'!V26),('Shareholding Pattern'!V26),""),"")</f>
        <v/>
      </c>
      <c r="V13" s="76" t="str">
        <f aca="false">+IFERROR(IF(COUNT('Shareholding Pattern'!W26),('Shareholding Pattern'!W26),""),"")</f>
        <v/>
      </c>
      <c r="W13" s="75" t="str">
        <f aca="false">+IFERROR(IF(COUNT('Shareholding Pattern'!X26),('Shareholding Pattern'!X26),""),"")</f>
        <v/>
      </c>
      <c r="X13" s="76" t="str">
        <f aca="false">+IFERROR(IF(COUNT('Shareholding Pattern'!Y26),('Shareholding Pattern'!Y26),""),"")</f>
        <v/>
      </c>
      <c r="Y13" s="75" t="n">
        <f aca="false">+IFERROR(IF(COUNT('Shareholding Pattern'!Z26),('Shareholding Pattern'!Z26),""),"")</f>
        <v>2511075</v>
      </c>
    </row>
    <row r="14" customFormat="false" ht="20.1" hidden="false" customHeight="true" outlineLevel="0" collapsed="false">
      <c r="E14" s="73" t="s">
        <v>164</v>
      </c>
      <c r="F14" s="79" t="s">
        <v>165</v>
      </c>
      <c r="G14" s="75" t="n">
        <f aca="false">+IFERROR(IF(COUNT('Shareholding Pattern'!H50),('Shareholding Pattern'!H50),""),"")</f>
        <v>1260</v>
      </c>
      <c r="H14" s="75" t="n">
        <f aca="false">+IFERROR(IF(COUNT('Shareholding Pattern'!I50),('Shareholding Pattern'!I50),""),"")</f>
        <v>1302325</v>
      </c>
      <c r="I14" s="75" t="str">
        <f aca="false">+IFERROR(IF(COUNT('Shareholding Pattern'!J50),('Shareholding Pattern'!J50),""),"")</f>
        <v/>
      </c>
      <c r="J14" s="75" t="str">
        <f aca="false">+IFERROR(IF(COUNT('Shareholding Pattern'!K50),('Shareholding Pattern'!K50),""),"")</f>
        <v/>
      </c>
      <c r="K14" s="75" t="n">
        <f aca="false">+IFERROR(IF(COUNT('Shareholding Pattern'!L50),('Shareholding Pattern'!L50),""),"")</f>
        <v>1302325</v>
      </c>
      <c r="L14" s="76" t="n">
        <f aca="false">+IFERROR(IF(COUNT('Shareholding Pattern'!M50),('Shareholding Pattern'!M50),""),"")</f>
        <v>34.15</v>
      </c>
      <c r="M14" s="80" t="n">
        <f aca="false">+IFERROR(IF(COUNT('Shareholding Pattern'!N50),('Shareholding Pattern'!N50),""),"")</f>
        <v>1561299</v>
      </c>
      <c r="N14" s="78" t="str">
        <f aca="false">+IFERROR(IF(COUNT('Shareholding Pattern'!O50),('Shareholding Pattern'!O50),""),"")</f>
        <v/>
      </c>
      <c r="O14" s="78" t="n">
        <f aca="false">+IFERROR(IF(COUNT('Shareholding Pattern'!P50),('Shareholding Pattern'!P50),""),"")</f>
        <v>1561299</v>
      </c>
      <c r="P14" s="76" t="n">
        <f aca="false">+IFERROR(IF(COUNT('Shareholding Pattern'!Q50),('Shareholding Pattern'!Q50),""),"")</f>
        <v>38.34</v>
      </c>
      <c r="Q14" s="75" t="str">
        <f aca="false">+IFERROR(IF(COUNT('Shareholding Pattern'!R50),('Shareholding Pattern'!R50),""),"")</f>
        <v/>
      </c>
      <c r="R14" s="75" t="str">
        <f aca="false">+IFERROR(IF(COUNT('Shareholding Pattern'!S50),('Shareholding Pattern'!S50),""),"")</f>
        <v/>
      </c>
      <c r="S14" s="75" t="str">
        <f aca="false">+IFERROR(IF(COUNT('Shareholding Pattern'!T50),('Shareholding Pattern'!T50),""),"")</f>
        <v/>
      </c>
      <c r="T14" s="76" t="n">
        <f aca="false">+IFERROR(IF(COUNT('Shareholding Pattern'!U50),('Shareholding Pattern'!U50),""),"")</f>
        <v>34.15</v>
      </c>
      <c r="U14" s="75" t="str">
        <f aca="false">+IFERROR(IF(COUNT('Shareholding Pattern'!V50),('Shareholding Pattern'!V50),""),"")</f>
        <v/>
      </c>
      <c r="V14" s="76" t="str">
        <f aca="false">+IFERROR(IF(COUNT('Shareholding Pattern'!W50),('Shareholding Pattern'!W50),""),"")</f>
        <v/>
      </c>
      <c r="W14" s="81"/>
      <c r="X14" s="82"/>
      <c r="Y14" s="75" t="n">
        <f aca="false">+IFERROR(IF(COUNT('Shareholding Pattern'!Z50),('Shareholding Pattern'!Z50),""),"")</f>
        <v>1275725</v>
      </c>
    </row>
    <row r="15" customFormat="false" ht="20.1" hidden="false" customHeight="true" outlineLevel="0" collapsed="false">
      <c r="E15" s="73" t="s">
        <v>166</v>
      </c>
      <c r="F15" s="74" t="s">
        <v>83</v>
      </c>
      <c r="G15" s="75" t="str">
        <f aca="false">+IFERROR(IF(COUNT('Shareholding Pattern'!H56),('Shareholding Pattern'!H56),""),"")</f>
        <v/>
      </c>
      <c r="H15" s="75" t="str">
        <f aca="false">+IFERROR(IF(COUNT('Shareholding Pattern'!I56),('Shareholding Pattern'!I56),""),"")</f>
        <v/>
      </c>
      <c r="I15" s="75" t="str">
        <f aca="false">+IFERROR(IF(COUNT('Shareholding Pattern'!J56),('Shareholding Pattern'!J56),""),"")</f>
        <v/>
      </c>
      <c r="J15" s="75" t="str">
        <f aca="false">+IFERROR(IF(COUNT('Shareholding Pattern'!K56),('Shareholding Pattern'!K56),""),"")</f>
        <v/>
      </c>
      <c r="K15" s="75" t="str">
        <f aca="false">+IFERROR(IF(COUNT('Shareholding Pattern'!L56),('Shareholding Pattern'!L56),""),"")</f>
        <v/>
      </c>
      <c r="L15" s="83"/>
      <c r="M15" s="75" t="str">
        <f aca="false">+IFERROR(IF(COUNT('Shareholding Pattern'!N56),('Shareholding Pattern'!N56),""),"")</f>
        <v/>
      </c>
      <c r="N15" s="78" t="str">
        <f aca="false">+IFERROR(IF(COUNT('Shareholding Pattern'!O56),('Shareholding Pattern'!O56),""),"")</f>
        <v/>
      </c>
      <c r="O15" s="78" t="str">
        <f aca="false">+IFERROR(IF(COUNT('Shareholding Pattern'!P56),('Shareholding Pattern'!P56),""),"")</f>
        <v/>
      </c>
      <c r="P15" s="76" t="str">
        <f aca="false">+IFERROR(IF(COUNT('Shareholding Pattern'!Q56),('Shareholding Pattern'!Q56),""),"")</f>
        <v/>
      </c>
      <c r="Q15" s="75" t="str">
        <f aca="false">+IFERROR(IF(COUNT('Shareholding Pattern'!R56),('Shareholding Pattern'!R56),""),"")</f>
        <v/>
      </c>
      <c r="R15" s="75" t="str">
        <f aca="false">+IFERROR(IF(COUNT('Shareholding Pattern'!S56),('Shareholding Pattern'!S56),""),"")</f>
        <v/>
      </c>
      <c r="S15" s="75" t="str">
        <f aca="false">+IFERROR(IF(COUNT('Shareholding Pattern'!T56),('Shareholding Pattern'!T56),""),"")</f>
        <v/>
      </c>
      <c r="T15" s="83"/>
      <c r="U15" s="75" t="str">
        <f aca="false">+IFERROR(IF(COUNT('Shareholding Pattern'!V56),('Shareholding Pattern'!V56),""),"")</f>
        <v/>
      </c>
      <c r="V15" s="76" t="str">
        <f aca="false">+IFERROR(IF(COUNT('Shareholding Pattern'!W56),('Shareholding Pattern'!W56),""),"")</f>
        <v/>
      </c>
      <c r="W15" s="84"/>
      <c r="X15" s="85"/>
      <c r="Y15" s="75" t="str">
        <f aca="false">+IFERROR(IF(COUNT('Shareholding Pattern'!Z56),('Shareholding Pattern'!Z56),""),"")</f>
        <v/>
      </c>
    </row>
    <row r="16" customFormat="false" ht="20.1" hidden="false" customHeight="true" outlineLevel="0" collapsed="false">
      <c r="E16" s="73" t="s">
        <v>167</v>
      </c>
      <c r="F16" s="86" t="s">
        <v>168</v>
      </c>
      <c r="G16" s="75" t="str">
        <f aca="false">+IFERROR(IF(COUNT('Shareholding Pattern'!H54),('Shareholding Pattern'!H54),""),"")</f>
        <v/>
      </c>
      <c r="H16" s="75" t="str">
        <f aca="false">+IFERROR(IF(COUNT('Shareholding Pattern'!I54),('Shareholding Pattern'!I54),""),"")</f>
        <v/>
      </c>
      <c r="I16" s="75" t="str">
        <f aca="false">+IFERROR(IF(COUNT('Shareholding Pattern'!J54),('Shareholding Pattern'!J54),""),"")</f>
        <v/>
      </c>
      <c r="J16" s="75" t="str">
        <f aca="false">+IFERROR(IF(COUNT('Shareholding Pattern'!K54),('Shareholding Pattern'!K54),""),"")</f>
        <v/>
      </c>
      <c r="K16" s="75" t="str">
        <f aca="false">+IFERROR(IF(COUNT('Shareholding Pattern'!L54),('Shareholding Pattern'!L54),""),"")</f>
        <v/>
      </c>
      <c r="L16" s="87"/>
      <c r="M16" s="77" t="str">
        <f aca="false">+IFERROR(IF(COUNT('Shareholding Pattern'!N54),('Shareholding Pattern'!N54),""),"")</f>
        <v/>
      </c>
      <c r="N16" s="78" t="str">
        <f aca="false">+IFERROR(IF(COUNT('Shareholding Pattern'!O54),('Shareholding Pattern'!O54),""),"")</f>
        <v/>
      </c>
      <c r="O16" s="78" t="str">
        <f aca="false">+IFERROR(IF(COUNT('Shareholding Pattern'!P54),('Shareholding Pattern'!P54),""),"")</f>
        <v/>
      </c>
      <c r="P16" s="76" t="str">
        <f aca="false">+IFERROR(IF(COUNT('Shareholding Pattern'!Q54),('Shareholding Pattern'!Q54),""),"")</f>
        <v/>
      </c>
      <c r="Q16" s="75" t="str">
        <f aca="false">+IFERROR(IF(COUNT('Shareholding Pattern'!R54),('Shareholding Pattern'!R54),""),"")</f>
        <v/>
      </c>
      <c r="R16" s="75" t="str">
        <f aca="false">+IFERROR(IF(COUNT('Shareholding Pattern'!S54),('Shareholding Pattern'!S54),""),"")</f>
        <v/>
      </c>
      <c r="S16" s="75" t="str">
        <f aca="false">+IFERROR(IF(COUNT('Shareholding Pattern'!T54),('Shareholding Pattern'!T54),""),"")</f>
        <v/>
      </c>
      <c r="T16" s="87"/>
      <c r="U16" s="75" t="str">
        <f aca="false">+IFERROR(IF(COUNT('Shareholding Pattern'!V54),('Shareholding Pattern'!V54),""),"")</f>
        <v/>
      </c>
      <c r="V16" s="76" t="str">
        <f aca="false">+IFERROR(IF(COUNT('Shareholding Pattern'!W54),('Shareholding Pattern'!W54),""),"")</f>
        <v/>
      </c>
      <c r="W16" s="84"/>
      <c r="X16" s="85"/>
      <c r="Y16" s="75" t="str">
        <f aca="false">+IFERROR(IF(COUNT('Shareholding Pattern'!Z54),('Shareholding Pattern'!Z54),""),"")</f>
        <v/>
      </c>
    </row>
    <row r="17" customFormat="false" ht="20.1" hidden="false" customHeight="true" outlineLevel="0" collapsed="false">
      <c r="E17" s="73" t="s">
        <v>169</v>
      </c>
      <c r="F17" s="86" t="s">
        <v>170</v>
      </c>
      <c r="G17" s="75" t="str">
        <f aca="false">+IFERROR(IF(COUNT('Shareholding Pattern'!H55),('Shareholding Pattern'!H55),""),"")</f>
        <v/>
      </c>
      <c r="H17" s="75" t="str">
        <f aca="false">+IFERROR(IF(COUNT('Shareholding Pattern'!I55),('Shareholding Pattern'!I55),""),"")</f>
        <v/>
      </c>
      <c r="I17" s="75" t="str">
        <f aca="false">+IFERROR(IF(COUNT('Shareholding Pattern'!J55),('Shareholding Pattern'!J55),""),"")</f>
        <v/>
      </c>
      <c r="J17" s="75" t="str">
        <f aca="false">+IFERROR(IF(COUNT('Shareholding Pattern'!K55),('Shareholding Pattern'!K55),""),"")</f>
        <v/>
      </c>
      <c r="K17" s="75" t="str">
        <f aca="false">+IFERROR(IF(COUNT('Shareholding Pattern'!L55),('Shareholding Pattern'!L55),""),"")</f>
        <v/>
      </c>
      <c r="L17" s="76" t="str">
        <f aca="false">+IFERROR(IF(COUNT('Shareholding Pattern'!M55),('Shareholding Pattern'!M55),""),"")</f>
        <v/>
      </c>
      <c r="M17" s="77" t="str">
        <f aca="false">+IFERROR(IF(COUNT('Shareholding Pattern'!N55),('Shareholding Pattern'!N55),""),"")</f>
        <v/>
      </c>
      <c r="N17" s="78" t="str">
        <f aca="false">+IFERROR(IF(COUNT('Shareholding Pattern'!O55),('Shareholding Pattern'!O55),""),"")</f>
        <v/>
      </c>
      <c r="O17" s="78" t="str">
        <f aca="false">+IFERROR(IF(COUNT('Shareholding Pattern'!P55),('Shareholding Pattern'!P55),""),"")</f>
        <v/>
      </c>
      <c r="P17" s="76" t="str">
        <f aca="false">+IFERROR(IF(COUNT('Shareholding Pattern'!Q55),('Shareholding Pattern'!Q55),""),"")</f>
        <v/>
      </c>
      <c r="Q17" s="75" t="str">
        <f aca="false">+IFERROR(IF(COUNT('Shareholding Pattern'!R55),('Shareholding Pattern'!R55),""),"")</f>
        <v/>
      </c>
      <c r="R17" s="75" t="str">
        <f aca="false">+IFERROR(IF(COUNT('Shareholding Pattern'!S55),('Shareholding Pattern'!S55),""),"")</f>
        <v/>
      </c>
      <c r="S17" s="75" t="str">
        <f aca="false">+IFERROR(IF(COUNT('Shareholding Pattern'!T55),('Shareholding Pattern'!T55),""),"")</f>
        <v/>
      </c>
      <c r="T17" s="76" t="str">
        <f aca="false">+IFERROR(IF(COUNT('Shareholding Pattern'!U55),('Shareholding Pattern'!U55),""),"")</f>
        <v/>
      </c>
      <c r="U17" s="75" t="str">
        <f aca="false">+IFERROR(IF(COUNT('Shareholding Pattern'!V55),('Shareholding Pattern'!V55),""),"")</f>
        <v/>
      </c>
      <c r="V17" s="76" t="str">
        <f aca="false">+IFERROR(IF(COUNT('Shareholding Pattern'!W55),('Shareholding Pattern'!W55),""),"")</f>
        <v/>
      </c>
      <c r="W17" s="88"/>
      <c r="X17" s="89"/>
      <c r="Y17" s="75" t="str">
        <f aca="false">+IFERROR(IF(COUNT('Shareholding Pattern'!Z55),('Shareholding Pattern'!Z55),""),"")</f>
        <v/>
      </c>
    </row>
    <row r="18" customFormat="false" ht="18.75" hidden="false" customHeight="false" outlineLevel="0" collapsed="false">
      <c r="E18" s="90"/>
      <c r="F18" s="91" t="s">
        <v>159</v>
      </c>
      <c r="G18" s="92" t="n">
        <f aca="false">+IFERROR(IF(COUNT('Shareholding Pattern'!H58),('Shareholding Pattern'!H58),""),"")</f>
        <v>1260</v>
      </c>
      <c r="H18" s="92" t="n">
        <f aca="false">+IFERROR(IF(COUNT('Shareholding Pattern'!I58),('Shareholding Pattern'!I58),""),"")</f>
        <v>3813400</v>
      </c>
      <c r="I18" s="92" t="str">
        <f aca="false">+IFERROR(IF(COUNT('Shareholding Pattern'!J58),('Shareholding Pattern'!J58),""),"")</f>
        <v/>
      </c>
      <c r="J18" s="92" t="str">
        <f aca="false">+IFERROR(IF(COUNT('Shareholding Pattern'!K58),('Shareholding Pattern'!K58),""),"")</f>
        <v/>
      </c>
      <c r="K18" s="92" t="n">
        <f aca="false">+IFERROR(IF(COUNT('Shareholding Pattern'!L58),('Shareholding Pattern'!L58),""),"")</f>
        <v>3813400</v>
      </c>
      <c r="L18" s="92" t="n">
        <f aca="false">+IFERROR(IF(COUNT('Shareholding Pattern'!M58),('Shareholding Pattern'!M58),""),"")</f>
        <v>100</v>
      </c>
      <c r="M18" s="93" t="n">
        <f aca="false">+IFERROR(IF(COUNT('Shareholding Pattern'!N58),('Shareholding Pattern'!N58),""),"")</f>
        <v>4072374</v>
      </c>
      <c r="N18" s="94" t="str">
        <f aca="false">+IFERROR(IF(COUNT('Shareholding Pattern'!O58),('Shareholding Pattern'!O58),""),"")</f>
        <v/>
      </c>
      <c r="O18" s="94" t="n">
        <f aca="false">+IFERROR(IF(COUNT('Shareholding Pattern'!P58),('Shareholding Pattern'!P58),""),"")</f>
        <v>4072374</v>
      </c>
      <c r="P18" s="93" t="n">
        <f aca="false">+IFERROR(IF(COUNT('Shareholding Pattern'!Q58),('Shareholding Pattern'!Q58),""),"")</f>
        <v>100</v>
      </c>
      <c r="Q18" s="92" t="str">
        <f aca="false">+IFERROR(IF(COUNT('Shareholding Pattern'!R58),('Shareholding Pattern'!R58),""),"")</f>
        <v/>
      </c>
      <c r="R18" s="92" t="str">
        <f aca="false">+IFERROR(IF(COUNT('Shareholding Pattern'!S58),('Shareholding Pattern'!S58),""),"")</f>
        <v/>
      </c>
      <c r="S18" s="92" t="str">
        <f aca="false">+IFERROR(IF(COUNT('Shareholding Pattern'!T58),('Shareholding Pattern'!T58),""),"")</f>
        <v/>
      </c>
      <c r="T18" s="92" t="n">
        <f aca="false">+IFERROR(IF(COUNT('Shareholding Pattern'!U58),('Shareholding Pattern'!U58),""),"")</f>
        <v>100</v>
      </c>
      <c r="U18" s="92" t="str">
        <f aca="false">+IFERROR(IF(COUNT('Shareholding Pattern'!V58),('Shareholding Pattern'!V58),""),"")</f>
        <v/>
      </c>
      <c r="V18" s="93" t="str">
        <f aca="false">+IFERROR(IF(COUNT('Shareholding Pattern'!W58),('Shareholding Pattern'!W58),""),"")</f>
        <v/>
      </c>
      <c r="W18" s="92" t="str">
        <f aca="false">+IFERROR(IF(COUNT('Shareholding Pattern'!X58),('Shareholding Pattern'!X58),""),"")</f>
        <v/>
      </c>
      <c r="X18" s="93" t="str">
        <f aca="false">+IFERROR(IF(COUNT('Shareholding Pattern'!Y58),('Shareholding Pattern'!Y58),""),"")</f>
        <v/>
      </c>
      <c r="Y18" s="92" t="n">
        <f aca="false">+IFERROR(IF(COUNT('Shareholding Pattern'!Z58),('Shareholding Pattern'!Z58),""),"")</f>
        <v>3786800</v>
      </c>
    </row>
    <row r="19" customFormat="false" ht="15" hidden="false" customHeight="false" outlineLevel="0" collapsed="false"/>
  </sheetData>
  <sheetProtection sheet="true" password="f884" objects="true" scenarios="true"/>
  <mergeCells count="20">
    <mergeCell ref="E8:Y8"/>
    <mergeCell ref="E9:Y9"/>
    <mergeCell ref="E10:E12"/>
    <mergeCell ref="F10:F12"/>
    <mergeCell ref="G10:G12"/>
    <mergeCell ref="H10:H12"/>
    <mergeCell ref="I10:I12"/>
    <mergeCell ref="J10:J12"/>
    <mergeCell ref="K10:K12"/>
    <mergeCell ref="L10:L12"/>
    <mergeCell ref="M10:P10"/>
    <mergeCell ref="Q10:Q12"/>
    <mergeCell ref="R10:R12"/>
    <mergeCell ref="S10:S12"/>
    <mergeCell ref="T10:T12"/>
    <mergeCell ref="U10:V11"/>
    <mergeCell ref="W10:X11"/>
    <mergeCell ref="Y10:Y12"/>
    <mergeCell ref="M11:O11"/>
    <mergeCell ref="P11:P1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194"/>
  <sheetViews>
    <sheetView showFormulas="false" showGridLines="true" showRowColHeaders="true" showZeros="true" rightToLeft="false" tabSelected="false" showOutlineSymbols="true" defaultGridColor="true" view="normal" topLeftCell="A151" colorId="64" zoomScale="100" zoomScaleNormal="100" zoomScalePageLayoutView="100" workbookViewId="0">
      <selection pane="topLeft" activeCell="B176" activeCellId="0" sqref="B176"/>
    </sheetView>
  </sheetViews>
  <sheetFormatPr defaultColWidth="8.96484375" defaultRowHeight="15" zeroHeight="false" outlineLevelRow="0" outlineLevelCol="0"/>
  <cols>
    <col collapsed="false" customWidth="true" hidden="false" outlineLevel="0" max="1" min="1" style="0" width="37.24"/>
    <col collapsed="false" customWidth="true" hidden="false" outlineLevel="0" max="2" min="2" style="0" width="55.5"/>
    <col collapsed="false" customWidth="true" hidden="false" outlineLevel="0" max="3" min="3" style="0" width="29.1"/>
    <col collapsed="false" customWidth="true" hidden="false" outlineLevel="0" max="4" min="4" style="0" width="15.4"/>
    <col collapsed="false" customWidth="true" hidden="false" outlineLevel="0" max="5" min="5" style="0" width="21.97"/>
    <col collapsed="false" customWidth="true" hidden="false" outlineLevel="0" max="8" min="6" style="0" width="9.13"/>
    <col collapsed="false" customWidth="true" hidden="false" outlineLevel="0" max="9" min="9" style="0" width="47.36"/>
    <col collapsed="false" customWidth="true" hidden="false" outlineLevel="0" max="24" min="10" style="0" width="9.13"/>
    <col collapsed="false" customWidth="true" hidden="false" outlineLevel="0" max="25" min="25" style="0" width="13.97"/>
  </cols>
  <sheetData>
    <row r="1" customFormat="false" ht="18.75" hidden="false" customHeight="false" outlineLevel="0" collapsed="false">
      <c r="A1" s="95" t="s">
        <v>171</v>
      </c>
      <c r="B1" s="95" t="s">
        <v>172</v>
      </c>
      <c r="C1" s="95" t="s">
        <v>173</v>
      </c>
      <c r="D1" s="95" t="s">
        <v>174</v>
      </c>
      <c r="E1" s="95" t="s">
        <v>175</v>
      </c>
    </row>
    <row r="2" customFormat="false" ht="18.75" hidden="false" customHeight="false" outlineLevel="0" collapsed="false">
      <c r="A2" s="96" t="s">
        <v>176</v>
      </c>
      <c r="B2" s="96"/>
      <c r="C2" s="96"/>
      <c r="D2" s="96"/>
      <c r="E2" s="96"/>
    </row>
    <row r="3" customFormat="false" ht="15" hidden="false" customHeight="false" outlineLevel="0" collapsed="false">
      <c r="A3" s="0" t="s">
        <v>177</v>
      </c>
      <c r="B3" s="0" t="s">
        <v>58</v>
      </c>
      <c r="C3" s="0" t="s">
        <v>178</v>
      </c>
      <c r="D3" s="0" t="s">
        <v>179</v>
      </c>
      <c r="E3" s="0" t="s">
        <v>180</v>
      </c>
    </row>
    <row r="4" customFormat="false" ht="15" hidden="false" customHeight="false" outlineLevel="0" collapsed="false">
      <c r="A4" s="0" t="s">
        <v>181</v>
      </c>
      <c r="B4" s="0" t="s">
        <v>60</v>
      </c>
      <c r="C4" s="0" t="s">
        <v>182</v>
      </c>
      <c r="D4" s="0" t="s">
        <v>179</v>
      </c>
    </row>
    <row r="5" customFormat="false" ht="15" hidden="false" customHeight="false" outlineLevel="0" collapsed="false">
      <c r="A5" s="0" t="s">
        <v>183</v>
      </c>
      <c r="B5" s="0" t="s">
        <v>62</v>
      </c>
      <c r="C5" s="0" t="s">
        <v>182</v>
      </c>
      <c r="D5" s="0" t="s">
        <v>179</v>
      </c>
    </row>
    <row r="6" customFormat="false" ht="15" hidden="false" customHeight="false" outlineLevel="0" collapsed="false">
      <c r="A6" s="0" t="s">
        <v>64</v>
      </c>
      <c r="B6" s="0" t="s">
        <v>64</v>
      </c>
      <c r="C6" s="0" t="s">
        <v>184</v>
      </c>
      <c r="D6" s="0" t="s">
        <v>179</v>
      </c>
    </row>
    <row r="7" customFormat="false" ht="15" hidden="false" customHeight="false" outlineLevel="0" collapsed="false">
      <c r="A7" s="0" t="s">
        <v>185</v>
      </c>
      <c r="B7" s="0" t="s">
        <v>67</v>
      </c>
      <c r="C7" s="0" t="s">
        <v>182</v>
      </c>
      <c r="D7" s="0" t="s">
        <v>179</v>
      </c>
      <c r="E7" s="0" t="s">
        <v>186</v>
      </c>
    </row>
    <row r="8" customFormat="false" ht="15" hidden="false" customHeight="false" outlineLevel="0" collapsed="false">
      <c r="A8" s="0" t="s">
        <v>187</v>
      </c>
      <c r="B8" s="0" t="s">
        <v>70</v>
      </c>
      <c r="C8" s="0" t="s">
        <v>188</v>
      </c>
      <c r="D8" s="0" t="s">
        <v>189</v>
      </c>
      <c r="E8" s="0" t="s">
        <v>190</v>
      </c>
    </row>
    <row r="9" customFormat="false" ht="15" hidden="false" customHeight="false" outlineLevel="0" collapsed="false">
      <c r="A9" s="0" t="s">
        <v>191</v>
      </c>
      <c r="B9" s="0" t="s">
        <v>71</v>
      </c>
      <c r="C9" s="0" t="s">
        <v>192</v>
      </c>
      <c r="D9" s="0" t="s">
        <v>179</v>
      </c>
    </row>
    <row r="10" customFormat="false" ht="15" hidden="false" customHeight="false" outlineLevel="0" collapsed="false">
      <c r="A10" s="0" t="s">
        <v>193</v>
      </c>
      <c r="B10" s="0" t="s">
        <v>72</v>
      </c>
      <c r="C10" s="0" t="s">
        <v>194</v>
      </c>
      <c r="D10" s="0" t="s">
        <v>179</v>
      </c>
      <c r="E10" s="0" t="s">
        <v>195</v>
      </c>
    </row>
    <row r="11" customFormat="false" ht="15" hidden="false" customHeight="false" outlineLevel="0" collapsed="false">
      <c r="A11" s="0" t="s">
        <v>196</v>
      </c>
      <c r="B11" s="0" t="s">
        <v>73</v>
      </c>
      <c r="C11" s="0" t="s">
        <v>197</v>
      </c>
      <c r="D11" s="0" t="s">
        <v>189</v>
      </c>
      <c r="E11" s="0" t="s">
        <v>198</v>
      </c>
    </row>
    <row r="12" customFormat="false" ht="15" hidden="false" customHeight="false" outlineLevel="0" collapsed="false">
      <c r="A12" s="0" t="s">
        <v>199</v>
      </c>
      <c r="B12" s="0" t="s">
        <v>199</v>
      </c>
      <c r="C12" s="0" t="s">
        <v>197</v>
      </c>
      <c r="D12" s="0" t="s">
        <v>189</v>
      </c>
      <c r="E12" s="0" t="s">
        <v>200</v>
      </c>
    </row>
    <row r="13" customFormat="false" ht="15" hidden="false" customHeight="false" outlineLevel="0" collapsed="false">
      <c r="A13" s="0" t="s">
        <v>201</v>
      </c>
      <c r="B13" s="0" t="s">
        <v>201</v>
      </c>
      <c r="C13" s="0" t="s">
        <v>197</v>
      </c>
      <c r="D13" s="0" t="s">
        <v>189</v>
      </c>
    </row>
    <row r="14" customFormat="false" ht="15" hidden="false" customHeight="false" outlineLevel="0" collapsed="false">
      <c r="A14" s="0" t="s">
        <v>202</v>
      </c>
      <c r="B14" s="0" t="s">
        <v>75</v>
      </c>
      <c r="C14" s="0" t="s">
        <v>197</v>
      </c>
      <c r="D14" s="0" t="s">
        <v>189</v>
      </c>
    </row>
    <row r="15" customFormat="false" ht="15" hidden="false" customHeight="false" outlineLevel="0" collapsed="false">
      <c r="A15" s="0" t="s">
        <v>203</v>
      </c>
      <c r="B15" s="0" t="s">
        <v>76</v>
      </c>
      <c r="C15" s="0" t="s">
        <v>204</v>
      </c>
      <c r="D15" s="0" t="s">
        <v>179</v>
      </c>
    </row>
    <row r="16" customFormat="false" ht="18.75" hidden="false" customHeight="false" outlineLevel="0" collapsed="false">
      <c r="A16" s="96" t="s">
        <v>21</v>
      </c>
      <c r="B16" s="96"/>
      <c r="C16" s="96"/>
      <c r="D16" s="96"/>
      <c r="E16" s="96"/>
    </row>
    <row r="17" customFormat="false" ht="15" hidden="false" customHeight="false" outlineLevel="0" collapsed="false">
      <c r="A17" s="0" t="s">
        <v>205</v>
      </c>
      <c r="B17" s="0" t="s">
        <v>85</v>
      </c>
      <c r="C17" s="0" t="s">
        <v>188</v>
      </c>
      <c r="D17" s="0" t="s">
        <v>189</v>
      </c>
    </row>
    <row r="18" customFormat="false" ht="15" hidden="false" customHeight="false" outlineLevel="0" collapsed="false">
      <c r="A18" s="0" t="s">
        <v>206</v>
      </c>
      <c r="B18" s="0" t="s">
        <v>86</v>
      </c>
      <c r="C18" s="0" t="s">
        <v>188</v>
      </c>
      <c r="D18" s="0" t="s">
        <v>189</v>
      </c>
    </row>
    <row r="19" customFormat="false" ht="15" hidden="false" customHeight="false" outlineLevel="0" collapsed="false">
      <c r="A19" s="0" t="s">
        <v>207</v>
      </c>
      <c r="B19" s="0" t="s">
        <v>87</v>
      </c>
      <c r="C19" s="0" t="s">
        <v>188</v>
      </c>
      <c r="D19" s="0" t="s">
        <v>189</v>
      </c>
    </row>
    <row r="20" customFormat="false" ht="15" hidden="false" customHeight="false" outlineLevel="0" collapsed="false">
      <c r="A20" s="0" t="s">
        <v>208</v>
      </c>
      <c r="B20" s="0" t="s">
        <v>88</v>
      </c>
      <c r="C20" s="0" t="s">
        <v>188</v>
      </c>
      <c r="D20" s="0" t="s">
        <v>189</v>
      </c>
    </row>
    <row r="21" customFormat="false" ht="15" hidden="false" customHeight="false" outlineLevel="0" collapsed="false">
      <c r="A21" s="0" t="s">
        <v>209</v>
      </c>
      <c r="B21" s="0" t="s">
        <v>90</v>
      </c>
      <c r="C21" s="0" t="s">
        <v>188</v>
      </c>
      <c r="D21" s="0" t="s">
        <v>189</v>
      </c>
    </row>
    <row r="22" customFormat="false" ht="15" hidden="false" customHeight="false" outlineLevel="0" collapsed="false">
      <c r="A22" s="0" t="s">
        <v>210</v>
      </c>
      <c r="B22" s="0" t="s">
        <v>91</v>
      </c>
      <c r="C22" s="0" t="s">
        <v>188</v>
      </c>
      <c r="D22" s="0" t="s">
        <v>189</v>
      </c>
    </row>
    <row r="23" customFormat="false" ht="15" hidden="false" customHeight="false" outlineLevel="0" collapsed="false">
      <c r="A23" s="0" t="s">
        <v>211</v>
      </c>
      <c r="B23" s="0" t="s">
        <v>92</v>
      </c>
      <c r="C23" s="0" t="s">
        <v>188</v>
      </c>
      <c r="D23" s="0" t="s">
        <v>189</v>
      </c>
    </row>
    <row r="24" customFormat="false" ht="15" hidden="false" customHeight="false" outlineLevel="0" collapsed="false">
      <c r="A24" s="0" t="s">
        <v>212</v>
      </c>
      <c r="B24" s="0" t="s">
        <v>93</v>
      </c>
      <c r="C24" s="0" t="s">
        <v>188</v>
      </c>
      <c r="D24" s="0" t="s">
        <v>189</v>
      </c>
    </row>
    <row r="25" customFormat="false" ht="15" hidden="false" customHeight="false" outlineLevel="0" collapsed="false">
      <c r="A25" s="0" t="s">
        <v>213</v>
      </c>
      <c r="B25" s="0" t="s">
        <v>95</v>
      </c>
      <c r="C25" s="0" t="s">
        <v>188</v>
      </c>
      <c r="D25" s="0" t="s">
        <v>189</v>
      </c>
    </row>
    <row r="26" customFormat="false" ht="15" hidden="false" customHeight="false" outlineLevel="0" collapsed="false">
      <c r="A26" s="0" t="s">
        <v>214</v>
      </c>
      <c r="B26" s="0" t="s">
        <v>96</v>
      </c>
      <c r="C26" s="0" t="s">
        <v>188</v>
      </c>
      <c r="D26" s="0" t="s">
        <v>189</v>
      </c>
    </row>
    <row r="27" customFormat="false" ht="15" hidden="false" customHeight="false" outlineLevel="0" collapsed="false">
      <c r="A27" s="0" t="s">
        <v>215</v>
      </c>
      <c r="B27" s="0" t="s">
        <v>97</v>
      </c>
      <c r="C27" s="0" t="s">
        <v>188</v>
      </c>
      <c r="D27" s="0" t="s">
        <v>189</v>
      </c>
    </row>
    <row r="28" customFormat="false" ht="15" hidden="false" customHeight="false" outlineLevel="0" collapsed="false">
      <c r="A28" s="0" t="s">
        <v>216</v>
      </c>
      <c r="B28" s="0" t="s">
        <v>98</v>
      </c>
      <c r="C28" s="0" t="s">
        <v>188</v>
      </c>
      <c r="D28" s="0" t="s">
        <v>189</v>
      </c>
    </row>
    <row r="29" customFormat="false" ht="15" hidden="false" customHeight="false" outlineLevel="0" collapsed="false">
      <c r="A29" s="0" t="s">
        <v>217</v>
      </c>
      <c r="B29" s="0" t="s">
        <v>100</v>
      </c>
      <c r="C29" s="0" t="s">
        <v>188</v>
      </c>
      <c r="D29" s="0" t="s">
        <v>189</v>
      </c>
    </row>
    <row r="30" customFormat="false" ht="15" hidden="false" customHeight="false" outlineLevel="0" collapsed="false">
      <c r="A30" s="0" t="s">
        <v>218</v>
      </c>
      <c r="B30" s="0" t="s">
        <v>101</v>
      </c>
      <c r="C30" s="0" t="s">
        <v>188</v>
      </c>
      <c r="D30" s="0" t="s">
        <v>189</v>
      </c>
    </row>
    <row r="31" customFormat="false" ht="15" hidden="false" customHeight="false" outlineLevel="0" collapsed="false">
      <c r="A31" s="0" t="s">
        <v>219</v>
      </c>
      <c r="B31" s="0" t="s">
        <v>102</v>
      </c>
      <c r="C31" s="0" t="s">
        <v>188</v>
      </c>
      <c r="D31" s="0" t="s">
        <v>189</v>
      </c>
    </row>
    <row r="32" customFormat="false" ht="15" hidden="false" customHeight="false" outlineLevel="0" collapsed="false">
      <c r="A32" s="0" t="s">
        <v>220</v>
      </c>
      <c r="B32" s="0" t="s">
        <v>103</v>
      </c>
      <c r="C32" s="0" t="s">
        <v>188</v>
      </c>
      <c r="D32" s="0" t="s">
        <v>189</v>
      </c>
    </row>
    <row r="33" customFormat="false" ht="15" hidden="false" customHeight="false" outlineLevel="0" collapsed="false">
      <c r="A33" s="0" t="s">
        <v>221</v>
      </c>
      <c r="B33" s="0" t="s">
        <v>105</v>
      </c>
      <c r="C33" s="0" t="s">
        <v>188</v>
      </c>
      <c r="D33" s="0" t="s">
        <v>189</v>
      </c>
    </row>
    <row r="34" customFormat="false" ht="15" hidden="false" customHeight="false" outlineLevel="0" collapsed="false">
      <c r="A34" s="0" t="s">
        <v>222</v>
      </c>
      <c r="B34" s="0" t="s">
        <v>106</v>
      </c>
      <c r="C34" s="0" t="s">
        <v>188</v>
      </c>
      <c r="D34" s="0" t="s">
        <v>189</v>
      </c>
    </row>
    <row r="35" customFormat="false" ht="15" hidden="false" customHeight="false" outlineLevel="0" collapsed="false">
      <c r="A35" s="0" t="s">
        <v>223</v>
      </c>
      <c r="B35" s="0" t="s">
        <v>107</v>
      </c>
      <c r="C35" s="0" t="s">
        <v>188</v>
      </c>
      <c r="D35" s="0" t="s">
        <v>189</v>
      </c>
    </row>
    <row r="36" customFormat="false" ht="15" hidden="false" customHeight="false" outlineLevel="0" collapsed="false">
      <c r="A36" s="0" t="s">
        <v>224</v>
      </c>
      <c r="B36" s="0" t="s">
        <v>108</v>
      </c>
      <c r="C36" s="0" t="s">
        <v>188</v>
      </c>
      <c r="D36" s="0" t="s">
        <v>189</v>
      </c>
    </row>
    <row r="37" customFormat="false" ht="15" hidden="false" customHeight="false" outlineLevel="0" collapsed="false">
      <c r="A37" s="0" t="s">
        <v>225</v>
      </c>
      <c r="B37" s="0" t="s">
        <v>110</v>
      </c>
      <c r="C37" s="0" t="s">
        <v>188</v>
      </c>
      <c r="D37" s="0" t="s">
        <v>189</v>
      </c>
    </row>
    <row r="38" customFormat="false" ht="15" hidden="false" customHeight="false" outlineLevel="0" collapsed="false">
      <c r="A38" s="0" t="s">
        <v>226</v>
      </c>
      <c r="B38" s="0" t="s">
        <v>111</v>
      </c>
      <c r="C38" s="0" t="s">
        <v>188</v>
      </c>
      <c r="D38" s="0" t="s">
        <v>189</v>
      </c>
    </row>
    <row r="39" customFormat="false" ht="15" hidden="false" customHeight="false" outlineLevel="0" collapsed="false">
      <c r="A39" s="0" t="s">
        <v>227</v>
      </c>
      <c r="B39" s="0" t="s">
        <v>112</v>
      </c>
      <c r="C39" s="0" t="s">
        <v>188</v>
      </c>
      <c r="D39" s="0" t="s">
        <v>189</v>
      </c>
    </row>
    <row r="40" customFormat="false" ht="15" hidden="false" customHeight="false" outlineLevel="0" collapsed="false">
      <c r="A40" s="0" t="s">
        <v>228</v>
      </c>
      <c r="B40" s="0" t="s">
        <v>113</v>
      </c>
      <c r="C40" s="0" t="s">
        <v>188</v>
      </c>
      <c r="D40" s="0" t="s">
        <v>189</v>
      </c>
    </row>
    <row r="41" customFormat="false" ht="15" hidden="false" customHeight="false" outlineLevel="0" collapsed="false">
      <c r="A41" s="0" t="s">
        <v>229</v>
      </c>
      <c r="B41" s="0" t="s">
        <v>115</v>
      </c>
      <c r="C41" s="0" t="s">
        <v>188</v>
      </c>
      <c r="D41" s="0" t="s">
        <v>189</v>
      </c>
    </row>
    <row r="42" customFormat="false" ht="15" hidden="false" customHeight="false" outlineLevel="0" collapsed="false">
      <c r="A42" s="0" t="s">
        <v>230</v>
      </c>
      <c r="B42" s="0" t="s">
        <v>116</v>
      </c>
      <c r="C42" s="0" t="s">
        <v>188</v>
      </c>
      <c r="D42" s="0" t="s">
        <v>189</v>
      </c>
    </row>
    <row r="43" customFormat="false" ht="15" hidden="false" customHeight="false" outlineLevel="0" collapsed="false">
      <c r="A43" s="0" t="s">
        <v>231</v>
      </c>
      <c r="B43" s="0" t="s">
        <v>117</v>
      </c>
      <c r="C43" s="0" t="s">
        <v>188</v>
      </c>
      <c r="D43" s="0" t="s">
        <v>189</v>
      </c>
    </row>
    <row r="44" customFormat="false" ht="15" hidden="false" customHeight="false" outlineLevel="0" collapsed="false">
      <c r="A44" s="0" t="s">
        <v>232</v>
      </c>
      <c r="B44" s="0" t="s">
        <v>118</v>
      </c>
      <c r="C44" s="0" t="s">
        <v>188</v>
      </c>
      <c r="D44" s="0" t="s">
        <v>189</v>
      </c>
    </row>
    <row r="45" customFormat="false" ht="18.75" hidden="false" customHeight="false" outlineLevel="0" collapsed="false">
      <c r="A45" s="96" t="s">
        <v>23</v>
      </c>
      <c r="B45" s="96"/>
      <c r="C45" s="96"/>
      <c r="D45" s="96"/>
      <c r="E45" s="96"/>
    </row>
    <row r="46" customFormat="false" ht="15" hidden="false" customHeight="false" outlineLevel="0" collapsed="false">
      <c r="A46" s="97" t="s">
        <v>233</v>
      </c>
      <c r="B46" s="0" t="s">
        <v>234</v>
      </c>
      <c r="C46" s="0" t="s">
        <v>235</v>
      </c>
      <c r="D46" s="0" t="s">
        <v>179</v>
      </c>
    </row>
    <row r="47" customFormat="false" ht="15" hidden="false" customHeight="false" outlineLevel="0" collapsed="false">
      <c r="A47" s="97" t="s">
        <v>236</v>
      </c>
      <c r="B47" s="0" t="s">
        <v>237</v>
      </c>
      <c r="C47" s="0" t="s">
        <v>235</v>
      </c>
      <c r="D47" s="0" t="s">
        <v>179</v>
      </c>
    </row>
    <row r="48" customFormat="false" ht="15" hidden="false" customHeight="false" outlineLevel="0" collapsed="false">
      <c r="A48" s="97" t="s">
        <v>238</v>
      </c>
      <c r="B48" s="0" t="s">
        <v>239</v>
      </c>
      <c r="C48" s="0" t="s">
        <v>235</v>
      </c>
      <c r="D48" s="0" t="s">
        <v>179</v>
      </c>
    </row>
    <row r="49" customFormat="false" ht="15" hidden="false" customHeight="false" outlineLevel="0" collapsed="false">
      <c r="A49" s="97" t="s">
        <v>240</v>
      </c>
      <c r="B49" s="0" t="s">
        <v>241</v>
      </c>
      <c r="C49" s="0" t="s">
        <v>235</v>
      </c>
      <c r="D49" s="0" t="s">
        <v>179</v>
      </c>
    </row>
    <row r="50" customFormat="false" ht="15" hidden="false" customHeight="false" outlineLevel="0" collapsed="false">
      <c r="A50" s="98" t="s">
        <v>242</v>
      </c>
      <c r="B50" s="99" t="s">
        <v>243</v>
      </c>
      <c r="C50" s="99" t="s">
        <v>235</v>
      </c>
      <c r="D50" s="99" t="s">
        <v>179</v>
      </c>
    </row>
    <row r="51" customFormat="false" ht="15" hidden="false" customHeight="false" outlineLevel="0" collapsed="false">
      <c r="A51" s="97" t="s">
        <v>244</v>
      </c>
      <c r="B51" s="0" t="s">
        <v>245</v>
      </c>
      <c r="C51" s="0" t="s">
        <v>235</v>
      </c>
      <c r="D51" s="0" t="s">
        <v>179</v>
      </c>
    </row>
    <row r="52" customFormat="false" ht="15" hidden="false" customHeight="false" outlineLevel="0" collapsed="false">
      <c r="A52" s="97" t="s">
        <v>246</v>
      </c>
      <c r="B52" s="0" t="s">
        <v>247</v>
      </c>
      <c r="C52" s="0" t="s">
        <v>235</v>
      </c>
      <c r="D52" s="0" t="s">
        <v>179</v>
      </c>
    </row>
    <row r="53" customFormat="false" ht="15" hidden="false" customHeight="false" outlineLevel="0" collapsed="false">
      <c r="A53" s="97" t="s">
        <v>248</v>
      </c>
      <c r="B53" s="0" t="s">
        <v>249</v>
      </c>
      <c r="C53" s="0" t="s">
        <v>235</v>
      </c>
      <c r="D53" s="0" t="s">
        <v>179</v>
      </c>
    </row>
    <row r="54" customFormat="false" ht="15" hidden="false" customHeight="false" outlineLevel="0" collapsed="false">
      <c r="A54" s="97" t="s">
        <v>250</v>
      </c>
      <c r="B54" s="0" t="s">
        <v>251</v>
      </c>
      <c r="C54" s="0" t="s">
        <v>235</v>
      </c>
      <c r="D54" s="0" t="s">
        <v>179</v>
      </c>
    </row>
    <row r="55" customFormat="false" ht="15" hidden="false" customHeight="false" outlineLevel="0" collapsed="false">
      <c r="A55" s="97" t="s">
        <v>252</v>
      </c>
      <c r="B55" s="0" t="s">
        <v>253</v>
      </c>
      <c r="C55" s="0" t="s">
        <v>235</v>
      </c>
      <c r="D55" s="0" t="s">
        <v>179</v>
      </c>
    </row>
    <row r="56" customFormat="false" ht="15" hidden="false" customHeight="false" outlineLevel="0" collapsed="false">
      <c r="A56" s="98" t="s">
        <v>254</v>
      </c>
      <c r="B56" s="99" t="s">
        <v>255</v>
      </c>
      <c r="C56" s="99" t="s">
        <v>235</v>
      </c>
      <c r="D56" s="99" t="s">
        <v>179</v>
      </c>
    </row>
    <row r="57" customFormat="false" ht="15" hidden="false" customHeight="false" outlineLevel="0" collapsed="false">
      <c r="A57" s="98" t="s">
        <v>256</v>
      </c>
      <c r="B57" s="99" t="s">
        <v>257</v>
      </c>
      <c r="C57" s="99" t="s">
        <v>235</v>
      </c>
      <c r="D57" s="99" t="s">
        <v>179</v>
      </c>
    </row>
    <row r="58" customFormat="false" ht="15" hidden="false" customHeight="false" outlineLevel="0" collapsed="false">
      <c r="A58" s="100" t="s">
        <v>258</v>
      </c>
      <c r="B58" s="0" t="s">
        <v>259</v>
      </c>
      <c r="C58" s="0" t="s">
        <v>235</v>
      </c>
      <c r="D58" s="0" t="s">
        <v>179</v>
      </c>
    </row>
    <row r="59" customFormat="false" ht="15" hidden="false" customHeight="false" outlineLevel="0" collapsed="false">
      <c r="A59" s="100" t="s">
        <v>260</v>
      </c>
      <c r="B59" s="0" t="s">
        <v>261</v>
      </c>
      <c r="C59" s="0" t="s">
        <v>235</v>
      </c>
      <c r="D59" s="0" t="s">
        <v>179</v>
      </c>
    </row>
    <row r="60" customFormat="false" ht="15" hidden="false" customHeight="false" outlineLevel="0" collapsed="false">
      <c r="A60" s="100" t="s">
        <v>262</v>
      </c>
      <c r="B60" s="0" t="s">
        <v>263</v>
      </c>
      <c r="C60" s="0" t="s">
        <v>235</v>
      </c>
      <c r="D60" s="0" t="s">
        <v>179</v>
      </c>
    </row>
    <row r="61" customFormat="false" ht="15" hidden="false" customHeight="false" outlineLevel="0" collapsed="false">
      <c r="A61" s="100" t="s">
        <v>264</v>
      </c>
      <c r="B61" s="0" t="s">
        <v>265</v>
      </c>
      <c r="C61" s="0" t="s">
        <v>235</v>
      </c>
      <c r="D61" s="0" t="s">
        <v>179</v>
      </c>
    </row>
    <row r="62" customFormat="false" ht="15" hidden="false" customHeight="false" outlineLevel="0" collapsed="false">
      <c r="A62" s="100" t="s">
        <v>266</v>
      </c>
      <c r="B62" s="0" t="s">
        <v>267</v>
      </c>
      <c r="C62" s="0" t="s">
        <v>235</v>
      </c>
      <c r="D62" s="0" t="s">
        <v>179</v>
      </c>
    </row>
    <row r="63" customFormat="false" ht="15" hidden="false" customHeight="false" outlineLevel="0" collapsed="false">
      <c r="A63" s="100" t="s">
        <v>268</v>
      </c>
      <c r="B63" s="0" t="s">
        <v>269</v>
      </c>
      <c r="C63" s="0" t="s">
        <v>235</v>
      </c>
      <c r="D63" s="0" t="s">
        <v>179</v>
      </c>
    </row>
    <row r="64" customFormat="false" ht="15" hidden="false" customHeight="false" outlineLevel="0" collapsed="false">
      <c r="A64" s="100" t="s">
        <v>270</v>
      </c>
      <c r="B64" s="0" t="s">
        <v>271</v>
      </c>
      <c r="C64" s="0" t="s">
        <v>235</v>
      </c>
      <c r="D64" s="0" t="s">
        <v>179</v>
      </c>
    </row>
    <row r="65" customFormat="false" ht="15" hidden="false" customHeight="false" outlineLevel="0" collapsed="false">
      <c r="A65" s="100" t="s">
        <v>272</v>
      </c>
      <c r="B65" s="0" t="s">
        <v>273</v>
      </c>
      <c r="C65" s="0" t="s">
        <v>235</v>
      </c>
      <c r="D65" s="0" t="s">
        <v>179</v>
      </c>
    </row>
    <row r="66" customFormat="false" ht="15" hidden="false" customHeight="false" outlineLevel="0" collapsed="false">
      <c r="A66" s="101" t="s">
        <v>274</v>
      </c>
      <c r="B66" s="99" t="s">
        <v>275</v>
      </c>
      <c r="C66" s="99" t="s">
        <v>235</v>
      </c>
      <c r="D66" s="99" t="s">
        <v>179</v>
      </c>
    </row>
    <row r="67" customFormat="false" ht="15" hidden="false" customHeight="false" outlineLevel="0" collapsed="false">
      <c r="A67" s="100" t="s">
        <v>276</v>
      </c>
      <c r="B67" s="0" t="s">
        <v>277</v>
      </c>
      <c r="C67" s="0" t="s">
        <v>235</v>
      </c>
      <c r="D67" s="0" t="s">
        <v>179</v>
      </c>
    </row>
    <row r="68" customFormat="false" ht="15" hidden="false" customHeight="false" outlineLevel="0" collapsed="false">
      <c r="A68" s="100" t="s">
        <v>278</v>
      </c>
      <c r="B68" s="0" t="s">
        <v>279</v>
      </c>
      <c r="C68" s="0" t="s">
        <v>235</v>
      </c>
      <c r="D68" s="0" t="s">
        <v>179</v>
      </c>
    </row>
    <row r="69" customFormat="false" ht="15" hidden="false" customHeight="false" outlineLevel="0" collapsed="false">
      <c r="A69" s="100" t="s">
        <v>280</v>
      </c>
      <c r="B69" s="0" t="s">
        <v>281</v>
      </c>
      <c r="C69" s="0" t="s">
        <v>235</v>
      </c>
      <c r="D69" s="0" t="s">
        <v>179</v>
      </c>
    </row>
    <row r="70" customFormat="false" ht="15" hidden="false" customHeight="false" outlineLevel="0" collapsed="false">
      <c r="A70" s="102" t="s">
        <v>282</v>
      </c>
      <c r="B70" s="0" t="s">
        <v>283</v>
      </c>
      <c r="C70" s="0" t="s">
        <v>235</v>
      </c>
      <c r="D70" s="0" t="s">
        <v>179</v>
      </c>
    </row>
    <row r="71" customFormat="false" ht="15" hidden="false" customHeight="false" outlineLevel="0" collapsed="false">
      <c r="A71" s="102" t="s">
        <v>284</v>
      </c>
      <c r="B71" s="0" t="s">
        <v>285</v>
      </c>
      <c r="C71" s="0" t="s">
        <v>235</v>
      </c>
      <c r="D71" s="0" t="s">
        <v>179</v>
      </c>
    </row>
    <row r="72" customFormat="false" ht="15" hidden="false" customHeight="false" outlineLevel="0" collapsed="false">
      <c r="A72" s="102" t="s">
        <v>286</v>
      </c>
      <c r="B72" s="0" t="s">
        <v>287</v>
      </c>
      <c r="C72" s="0" t="s">
        <v>235</v>
      </c>
      <c r="D72" s="0" t="s">
        <v>179</v>
      </c>
    </row>
    <row r="73" customFormat="false" ht="15" hidden="false" customHeight="false" outlineLevel="0" collapsed="false">
      <c r="A73" s="102" t="s">
        <v>288</v>
      </c>
      <c r="B73" s="0" t="s">
        <v>289</v>
      </c>
      <c r="C73" s="0" t="s">
        <v>235</v>
      </c>
      <c r="D73" s="0" t="s">
        <v>179</v>
      </c>
    </row>
    <row r="74" customFormat="false" ht="15" hidden="false" customHeight="false" outlineLevel="0" collapsed="false">
      <c r="A74" s="102" t="s">
        <v>290</v>
      </c>
      <c r="B74" s="0" t="s">
        <v>291</v>
      </c>
      <c r="C74" s="0" t="s">
        <v>235</v>
      </c>
      <c r="D74" s="0" t="s">
        <v>179</v>
      </c>
    </row>
    <row r="75" customFormat="false" ht="15" hidden="false" customHeight="false" outlineLevel="0" collapsed="false">
      <c r="A75" s="103" t="s">
        <v>292</v>
      </c>
      <c r="B75" s="99" t="s">
        <v>293</v>
      </c>
      <c r="C75" s="99" t="s">
        <v>235</v>
      </c>
      <c r="D75" s="99" t="s">
        <v>179</v>
      </c>
    </row>
    <row r="76" customFormat="false" ht="15" hidden="false" customHeight="false" outlineLevel="0" collapsed="false">
      <c r="A76" s="103" t="s">
        <v>294</v>
      </c>
      <c r="B76" s="99" t="s">
        <v>295</v>
      </c>
      <c r="C76" s="99" t="s">
        <v>235</v>
      </c>
      <c r="D76" s="99" t="s">
        <v>179</v>
      </c>
    </row>
    <row r="77" customFormat="false" ht="15" hidden="false" customHeight="false" outlineLevel="0" collapsed="false">
      <c r="A77" s="103" t="s">
        <v>296</v>
      </c>
      <c r="B77" s="99" t="s">
        <v>297</v>
      </c>
      <c r="C77" s="99" t="s">
        <v>235</v>
      </c>
      <c r="D77" s="99" t="s">
        <v>179</v>
      </c>
    </row>
    <row r="78" customFormat="false" ht="15" hidden="false" customHeight="false" outlineLevel="0" collapsed="false">
      <c r="A78" s="104" t="s">
        <v>298</v>
      </c>
      <c r="B78" s="0" t="s">
        <v>299</v>
      </c>
      <c r="C78" s="0" t="s">
        <v>235</v>
      </c>
      <c r="D78" s="0" t="s">
        <v>179</v>
      </c>
    </row>
    <row r="79" customFormat="false" ht="15" hidden="false" customHeight="false" outlineLevel="0" collapsed="false">
      <c r="A79" s="104" t="s">
        <v>300</v>
      </c>
      <c r="B79" s="0" t="s">
        <v>301</v>
      </c>
      <c r="C79" s="0" t="s">
        <v>235</v>
      </c>
      <c r="D79" s="0" t="s">
        <v>179</v>
      </c>
    </row>
    <row r="80" customFormat="false" ht="15" hidden="false" customHeight="false" outlineLevel="0" collapsed="false">
      <c r="A80" s="105" t="s">
        <v>302</v>
      </c>
      <c r="B80" s="99" t="s">
        <v>303</v>
      </c>
      <c r="C80" s="99" t="s">
        <v>235</v>
      </c>
      <c r="D80" s="99" t="s">
        <v>179</v>
      </c>
    </row>
    <row r="81" customFormat="false" ht="15" hidden="false" customHeight="false" outlineLevel="0" collapsed="false">
      <c r="A81" s="98" t="s">
        <v>304</v>
      </c>
      <c r="B81" s="99" t="s">
        <v>305</v>
      </c>
      <c r="C81" s="99" t="s">
        <v>235</v>
      </c>
      <c r="D81" s="99" t="s">
        <v>179</v>
      </c>
    </row>
    <row r="83" customFormat="false" ht="15" hidden="false" customHeight="false" outlineLevel="0" collapsed="false">
      <c r="A83" s="0" t="s">
        <v>306</v>
      </c>
      <c r="B83" s="0" t="s">
        <v>119</v>
      </c>
      <c r="C83" s="0" t="s">
        <v>307</v>
      </c>
      <c r="D83" s="0" t="s">
        <v>189</v>
      </c>
    </row>
    <row r="84" customFormat="false" ht="15" hidden="false" customHeight="false" outlineLevel="0" collapsed="false">
      <c r="A84" s="0" t="s">
        <v>308</v>
      </c>
      <c r="B84" s="0" t="s">
        <v>120</v>
      </c>
      <c r="C84" s="0" t="s">
        <v>309</v>
      </c>
      <c r="D84" s="0" t="s">
        <v>189</v>
      </c>
    </row>
    <row r="85" customFormat="false" ht="15" hidden="false" customHeight="false" outlineLevel="0" collapsed="false">
      <c r="A85" s="0" t="s">
        <v>310</v>
      </c>
      <c r="B85" s="0" t="s">
        <v>121</v>
      </c>
      <c r="C85" s="0" t="s">
        <v>309</v>
      </c>
      <c r="D85" s="0" t="s">
        <v>189</v>
      </c>
    </row>
    <row r="86" customFormat="false" ht="15" hidden="false" customHeight="false" outlineLevel="0" collapsed="false">
      <c r="A86" s="0" t="s">
        <v>311</v>
      </c>
      <c r="B86" s="0" t="s">
        <v>122</v>
      </c>
      <c r="C86" s="0" t="s">
        <v>309</v>
      </c>
      <c r="D86" s="0" t="s">
        <v>189</v>
      </c>
    </row>
    <row r="87" customFormat="false" ht="15" hidden="false" customHeight="false" outlineLevel="0" collapsed="false">
      <c r="A87" s="0" t="s">
        <v>312</v>
      </c>
      <c r="B87" s="0" t="s">
        <v>123</v>
      </c>
      <c r="C87" s="0" t="s">
        <v>309</v>
      </c>
      <c r="D87" s="0" t="s">
        <v>189</v>
      </c>
    </row>
    <row r="88" customFormat="false" ht="15" hidden="false" customHeight="false" outlineLevel="0" collapsed="false">
      <c r="A88" s="0" t="s">
        <v>313</v>
      </c>
      <c r="B88" s="0" t="s">
        <v>124</v>
      </c>
      <c r="C88" s="0" t="s">
        <v>314</v>
      </c>
      <c r="D88" s="0" t="s">
        <v>189</v>
      </c>
      <c r="E88" s="0" t="s">
        <v>315</v>
      </c>
    </row>
    <row r="89" customFormat="false" ht="15" hidden="false" customHeight="false" outlineLevel="0" collapsed="false">
      <c r="A89" s="0" t="s">
        <v>316</v>
      </c>
      <c r="B89" s="0" t="s">
        <v>125</v>
      </c>
      <c r="C89" s="0" t="s">
        <v>307</v>
      </c>
      <c r="D89" s="0" t="s">
        <v>189</v>
      </c>
      <c r="E89" s="0" t="s">
        <v>317</v>
      </c>
    </row>
    <row r="90" customFormat="false" ht="15" hidden="false" customHeight="false" outlineLevel="0" collapsed="false">
      <c r="A90" s="0" t="s">
        <v>318</v>
      </c>
      <c r="B90" s="0" t="s">
        <v>126</v>
      </c>
      <c r="C90" s="0" t="s">
        <v>307</v>
      </c>
      <c r="D90" s="0" t="s">
        <v>189</v>
      </c>
    </row>
    <row r="91" customFormat="false" ht="15" hidden="false" customHeight="false" outlineLevel="0" collapsed="false">
      <c r="A91" s="0" t="s">
        <v>319</v>
      </c>
      <c r="B91" s="0" t="s">
        <v>127</v>
      </c>
      <c r="C91" s="0" t="s">
        <v>307</v>
      </c>
      <c r="D91" s="0" t="s">
        <v>189</v>
      </c>
    </row>
    <row r="92" customFormat="false" ht="15" hidden="false" customHeight="false" outlineLevel="0" collapsed="false">
      <c r="A92" s="0" t="s">
        <v>320</v>
      </c>
      <c r="B92" s="0" t="s">
        <v>128</v>
      </c>
      <c r="C92" s="0" t="s">
        <v>314</v>
      </c>
      <c r="D92" s="0" t="s">
        <v>189</v>
      </c>
      <c r="E92" s="0" t="s">
        <v>128</v>
      </c>
    </row>
    <row r="93" customFormat="false" ht="15" hidden="false" customHeight="false" outlineLevel="0" collapsed="false">
      <c r="A93" s="0" t="s">
        <v>321</v>
      </c>
      <c r="B93" s="0" t="s">
        <v>129</v>
      </c>
      <c r="C93" s="0" t="s">
        <v>309</v>
      </c>
      <c r="D93" s="0" t="s">
        <v>189</v>
      </c>
    </row>
    <row r="94" customFormat="false" ht="15" hidden="false" customHeight="false" outlineLevel="0" collapsed="false">
      <c r="A94" s="0" t="s">
        <v>322</v>
      </c>
      <c r="B94" s="0" t="s">
        <v>130</v>
      </c>
      <c r="C94" s="0" t="s">
        <v>309</v>
      </c>
      <c r="D94" s="0" t="s">
        <v>189</v>
      </c>
    </row>
    <row r="95" customFormat="false" ht="15" hidden="false" customHeight="false" outlineLevel="0" collapsed="false">
      <c r="A95" s="0" t="s">
        <v>323</v>
      </c>
      <c r="B95" s="0" t="s">
        <v>324</v>
      </c>
      <c r="C95" s="0" t="s">
        <v>309</v>
      </c>
      <c r="D95" s="0" t="s">
        <v>189</v>
      </c>
    </row>
    <row r="96" customFormat="false" ht="15" hidden="false" customHeight="false" outlineLevel="0" collapsed="false">
      <c r="A96" s="0" t="s">
        <v>325</v>
      </c>
      <c r="B96" s="0" t="s">
        <v>131</v>
      </c>
      <c r="C96" s="0" t="s">
        <v>314</v>
      </c>
      <c r="D96" s="0" t="s">
        <v>189</v>
      </c>
      <c r="E96" s="0" t="s">
        <v>131</v>
      </c>
    </row>
    <row r="97" customFormat="false" ht="15" hidden="false" customHeight="false" outlineLevel="0" collapsed="false">
      <c r="A97" s="0" t="s">
        <v>326</v>
      </c>
      <c r="B97" s="0" t="s">
        <v>132</v>
      </c>
      <c r="C97" s="0" t="s">
        <v>309</v>
      </c>
      <c r="D97" s="0" t="s">
        <v>189</v>
      </c>
      <c r="E97" s="0" t="s">
        <v>327</v>
      </c>
    </row>
    <row r="98" customFormat="false" ht="15" hidden="false" customHeight="false" outlineLevel="0" collapsed="false">
      <c r="A98" s="0" t="s">
        <v>328</v>
      </c>
      <c r="B98" s="0" t="s">
        <v>133</v>
      </c>
      <c r="C98" s="0" t="s">
        <v>314</v>
      </c>
      <c r="D98" s="0" t="s">
        <v>189</v>
      </c>
      <c r="E98" s="0" t="s">
        <v>133</v>
      </c>
    </row>
    <row r="99" customFormat="false" ht="15" hidden="false" customHeight="false" outlineLevel="0" collapsed="false">
      <c r="A99" s="0" t="s">
        <v>329</v>
      </c>
      <c r="B99" s="0" t="s">
        <v>134</v>
      </c>
      <c r="C99" s="0" t="s">
        <v>309</v>
      </c>
      <c r="D99" s="0" t="s">
        <v>189</v>
      </c>
      <c r="E99" s="0" t="s">
        <v>327</v>
      </c>
    </row>
    <row r="100" customFormat="false" ht="15" hidden="false" customHeight="false" outlineLevel="0" collapsed="false">
      <c r="A100" s="0" t="s">
        <v>330</v>
      </c>
      <c r="B100" s="0" t="s">
        <v>135</v>
      </c>
      <c r="C100" s="0" t="s">
        <v>314</v>
      </c>
      <c r="D100" s="0" t="s">
        <v>189</v>
      </c>
      <c r="E100" s="0" t="s">
        <v>135</v>
      </c>
    </row>
    <row r="101" customFormat="false" ht="15" hidden="false" customHeight="false" outlineLevel="0" collapsed="false">
      <c r="A101" s="0" t="s">
        <v>331</v>
      </c>
      <c r="B101" s="0" t="s">
        <v>136</v>
      </c>
      <c r="C101" s="0" t="s">
        <v>309</v>
      </c>
      <c r="D101" s="0" t="s">
        <v>189</v>
      </c>
      <c r="E101" s="0" t="s">
        <v>327</v>
      </c>
    </row>
    <row r="102" customFormat="false" ht="15" hidden="false" customHeight="false" outlineLevel="0" collapsed="false">
      <c r="A102" s="0" t="s">
        <v>332</v>
      </c>
      <c r="B102" s="0" t="s">
        <v>333</v>
      </c>
      <c r="C102" s="0" t="s">
        <v>334</v>
      </c>
      <c r="D102" s="0" t="s">
        <v>189</v>
      </c>
    </row>
    <row r="103" customFormat="false" ht="15" hidden="false" customHeight="false" outlineLevel="0" collapsed="false">
      <c r="A103" s="0" t="s">
        <v>335</v>
      </c>
      <c r="B103" s="0" t="s">
        <v>336</v>
      </c>
      <c r="C103" s="0" t="s">
        <v>334</v>
      </c>
      <c r="D103" s="0" t="s">
        <v>189</v>
      </c>
      <c r="E103" s="0" t="s">
        <v>337</v>
      </c>
    </row>
    <row r="104" customFormat="false" ht="15" hidden="false" customHeight="false" outlineLevel="0" collapsed="false">
      <c r="A104" s="0" t="s">
        <v>338</v>
      </c>
      <c r="B104" s="0" t="s">
        <v>339</v>
      </c>
      <c r="C104" s="0" t="s">
        <v>334</v>
      </c>
      <c r="D104" s="0" t="s">
        <v>189</v>
      </c>
      <c r="E104" s="0" t="s">
        <v>340</v>
      </c>
    </row>
    <row r="105" customFormat="false" ht="15" hidden="false" customHeight="false" outlineLevel="0" collapsed="false">
      <c r="A105" s="0" t="s">
        <v>341</v>
      </c>
      <c r="B105" s="0" t="s">
        <v>342</v>
      </c>
      <c r="C105" s="0" t="s">
        <v>334</v>
      </c>
      <c r="D105" s="0" t="s">
        <v>189</v>
      </c>
    </row>
    <row r="106" customFormat="false" ht="18.75" hidden="false" customHeight="false" outlineLevel="0" collapsed="false">
      <c r="A106" s="96" t="s">
        <v>81</v>
      </c>
      <c r="B106" s="96"/>
      <c r="C106" s="96"/>
      <c r="D106" s="96"/>
      <c r="E106" s="96"/>
    </row>
    <row r="107" customFormat="false" ht="15" hidden="false" customHeight="false" outlineLevel="0" collapsed="false">
      <c r="A107" s="0" t="s">
        <v>343</v>
      </c>
      <c r="B107" s="0" t="s">
        <v>344</v>
      </c>
      <c r="C107" s="0" t="s">
        <v>182</v>
      </c>
      <c r="D107" s="0" t="s">
        <v>179</v>
      </c>
    </row>
    <row r="108" customFormat="false" ht="15" hidden="false" customHeight="false" outlineLevel="0" collapsed="false">
      <c r="A108" s="0" t="s">
        <v>345</v>
      </c>
      <c r="B108" s="0" t="s">
        <v>346</v>
      </c>
      <c r="C108" s="0" t="s">
        <v>347</v>
      </c>
      <c r="D108" s="0" t="s">
        <v>179</v>
      </c>
      <c r="E108" s="106" t="s">
        <v>348</v>
      </c>
    </row>
    <row r="109" customFormat="false" ht="15" hidden="false" customHeight="false" outlineLevel="0" collapsed="false">
      <c r="A109" s="0" t="s">
        <v>308</v>
      </c>
      <c r="B109" s="0" t="s">
        <v>120</v>
      </c>
      <c r="C109" s="0" t="s">
        <v>309</v>
      </c>
      <c r="D109" s="0" t="s">
        <v>189</v>
      </c>
    </row>
    <row r="110" customFormat="false" ht="15" hidden="false" customHeight="false" outlineLevel="0" collapsed="false">
      <c r="A110" s="0" t="s">
        <v>310</v>
      </c>
      <c r="B110" s="0" t="s">
        <v>121</v>
      </c>
      <c r="C110" s="0" t="s">
        <v>309</v>
      </c>
      <c r="D110" s="0" t="s">
        <v>189</v>
      </c>
    </row>
    <row r="111" customFormat="false" ht="15" hidden="false" customHeight="false" outlineLevel="0" collapsed="false">
      <c r="A111" s="0" t="s">
        <v>311</v>
      </c>
      <c r="B111" s="0" t="s">
        <v>122</v>
      </c>
      <c r="C111" s="0" t="s">
        <v>309</v>
      </c>
      <c r="D111" s="0" t="s">
        <v>189</v>
      </c>
    </row>
    <row r="112" customFormat="false" ht="15" hidden="false" customHeight="false" outlineLevel="0" collapsed="false">
      <c r="A112" s="0" t="s">
        <v>312</v>
      </c>
      <c r="B112" s="0" t="s">
        <v>123</v>
      </c>
      <c r="C112" s="0" t="s">
        <v>309</v>
      </c>
      <c r="D112" s="0" t="s">
        <v>189</v>
      </c>
    </row>
    <row r="113" customFormat="false" ht="15" hidden="false" customHeight="false" outlineLevel="0" collapsed="false">
      <c r="A113" s="0" t="s">
        <v>313</v>
      </c>
      <c r="B113" s="0" t="s">
        <v>124</v>
      </c>
      <c r="C113" s="0" t="s">
        <v>314</v>
      </c>
      <c r="D113" s="0" t="s">
        <v>189</v>
      </c>
      <c r="E113" s="0" t="s">
        <v>315</v>
      </c>
    </row>
    <row r="114" customFormat="false" ht="15" hidden="false" customHeight="false" outlineLevel="0" collapsed="false">
      <c r="A114" s="0" t="s">
        <v>316</v>
      </c>
      <c r="B114" s="0" t="s">
        <v>125</v>
      </c>
      <c r="C114" s="0" t="s">
        <v>307</v>
      </c>
      <c r="D114" s="0" t="s">
        <v>189</v>
      </c>
      <c r="E114" s="0" t="s">
        <v>317</v>
      </c>
    </row>
    <row r="115" customFormat="false" ht="15" hidden="false" customHeight="false" outlineLevel="0" collapsed="false">
      <c r="A115" s="0" t="s">
        <v>318</v>
      </c>
      <c r="B115" s="0" t="s">
        <v>126</v>
      </c>
      <c r="C115" s="0" t="s">
        <v>307</v>
      </c>
      <c r="D115" s="0" t="s">
        <v>189</v>
      </c>
    </row>
    <row r="116" customFormat="false" ht="15" hidden="false" customHeight="false" outlineLevel="0" collapsed="false">
      <c r="A116" s="0" t="s">
        <v>319</v>
      </c>
      <c r="B116" s="0" t="s">
        <v>127</v>
      </c>
      <c r="C116" s="0" t="s">
        <v>307</v>
      </c>
      <c r="D116" s="0" t="s">
        <v>189</v>
      </c>
    </row>
    <row r="117" customFormat="false" ht="15" hidden="false" customHeight="false" outlineLevel="0" collapsed="false">
      <c r="A117" s="0" t="s">
        <v>320</v>
      </c>
      <c r="B117" s="0" t="s">
        <v>128</v>
      </c>
      <c r="C117" s="0" t="s">
        <v>314</v>
      </c>
      <c r="D117" s="0" t="s">
        <v>189</v>
      </c>
      <c r="E117" s="0" t="s">
        <v>128</v>
      </c>
    </row>
    <row r="118" customFormat="false" ht="15" hidden="false" customHeight="false" outlineLevel="0" collapsed="false">
      <c r="A118" s="0" t="s">
        <v>321</v>
      </c>
      <c r="B118" s="0" t="s">
        <v>129</v>
      </c>
      <c r="C118" s="0" t="s">
        <v>309</v>
      </c>
      <c r="D118" s="0" t="s">
        <v>189</v>
      </c>
    </row>
    <row r="119" customFormat="false" ht="15" hidden="false" customHeight="false" outlineLevel="0" collapsed="false">
      <c r="A119" s="0" t="s">
        <v>322</v>
      </c>
      <c r="B119" s="0" t="s">
        <v>130</v>
      </c>
      <c r="C119" s="0" t="s">
        <v>309</v>
      </c>
      <c r="D119" s="0" t="s">
        <v>189</v>
      </c>
    </row>
    <row r="120" customFormat="false" ht="15" hidden="false" customHeight="false" outlineLevel="0" collapsed="false">
      <c r="A120" s="0" t="s">
        <v>323</v>
      </c>
      <c r="B120" s="0" t="s">
        <v>324</v>
      </c>
      <c r="C120" s="0" t="s">
        <v>309</v>
      </c>
      <c r="D120" s="0" t="s">
        <v>189</v>
      </c>
    </row>
    <row r="121" customFormat="false" ht="15" hidden="false" customHeight="false" outlineLevel="0" collapsed="false">
      <c r="A121" s="0" t="s">
        <v>325</v>
      </c>
      <c r="B121" s="0" t="s">
        <v>131</v>
      </c>
      <c r="C121" s="0" t="s">
        <v>314</v>
      </c>
      <c r="D121" s="0" t="s">
        <v>189</v>
      </c>
      <c r="E121" s="0" t="s">
        <v>131</v>
      </c>
    </row>
    <row r="122" customFormat="false" ht="15" hidden="false" customHeight="false" outlineLevel="0" collapsed="false">
      <c r="A122" s="0" t="s">
        <v>326</v>
      </c>
      <c r="B122" s="0" t="s">
        <v>132</v>
      </c>
      <c r="C122" s="0" t="s">
        <v>309</v>
      </c>
      <c r="D122" s="0" t="s">
        <v>189</v>
      </c>
      <c r="E122" s="0" t="s">
        <v>327</v>
      </c>
    </row>
    <row r="123" customFormat="false" ht="15" hidden="false" customHeight="false" outlineLevel="0" collapsed="false">
      <c r="A123" s="0" t="s">
        <v>328</v>
      </c>
      <c r="B123" s="0" t="s">
        <v>133</v>
      </c>
      <c r="C123" s="0" t="s">
        <v>314</v>
      </c>
      <c r="D123" s="0" t="s">
        <v>189</v>
      </c>
      <c r="E123" s="0" t="s">
        <v>133</v>
      </c>
    </row>
    <row r="124" customFormat="false" ht="15" hidden="false" customHeight="false" outlineLevel="0" collapsed="false">
      <c r="A124" s="0" t="s">
        <v>329</v>
      </c>
      <c r="B124" s="0" t="s">
        <v>134</v>
      </c>
      <c r="C124" s="0" t="s">
        <v>309</v>
      </c>
      <c r="D124" s="0" t="s">
        <v>189</v>
      </c>
      <c r="E124" s="0" t="s">
        <v>327</v>
      </c>
    </row>
    <row r="125" customFormat="false" ht="15" hidden="false" customHeight="false" outlineLevel="0" collapsed="false">
      <c r="A125" s="0" t="s">
        <v>330</v>
      </c>
      <c r="B125" s="0" t="s">
        <v>135</v>
      </c>
      <c r="C125" s="0" t="s">
        <v>314</v>
      </c>
      <c r="D125" s="0" t="s">
        <v>189</v>
      </c>
      <c r="E125" s="0" t="s">
        <v>135</v>
      </c>
    </row>
    <row r="126" customFormat="false" ht="15" hidden="false" customHeight="false" outlineLevel="0" collapsed="false">
      <c r="A126" s="0" t="s">
        <v>331</v>
      </c>
      <c r="B126" s="0" t="s">
        <v>136</v>
      </c>
      <c r="C126" s="0" t="s">
        <v>309</v>
      </c>
      <c r="D126" s="0" t="s">
        <v>189</v>
      </c>
      <c r="E126" s="0" t="s">
        <v>349</v>
      </c>
    </row>
    <row r="127" customFormat="false" ht="15" hidden="false" customHeight="false" outlineLevel="0" collapsed="false">
      <c r="A127" s="0" t="s">
        <v>350</v>
      </c>
      <c r="B127" s="0" t="s">
        <v>351</v>
      </c>
      <c r="C127" s="0" t="s">
        <v>334</v>
      </c>
      <c r="D127" s="0" t="s">
        <v>189</v>
      </c>
      <c r="E127" s="0" t="s">
        <v>352</v>
      </c>
    </row>
    <row r="128" customFormat="false" ht="15" hidden="false" customHeight="false" outlineLevel="0" collapsed="false">
      <c r="A128" s="0" t="s">
        <v>353</v>
      </c>
      <c r="B128" s="0" t="s">
        <v>354</v>
      </c>
      <c r="C128" s="0" t="s">
        <v>355</v>
      </c>
      <c r="D128" s="0" t="s">
        <v>179</v>
      </c>
      <c r="E128" s="0" t="s">
        <v>356</v>
      </c>
    </row>
    <row r="129" customFormat="false" ht="15" hidden="false" customHeight="false" outlineLevel="0" collapsed="false">
      <c r="A129" s="0" t="s">
        <v>357</v>
      </c>
      <c r="B129" s="0" t="s">
        <v>358</v>
      </c>
      <c r="C129" s="0" t="s">
        <v>359</v>
      </c>
      <c r="D129" s="0" t="s">
        <v>179</v>
      </c>
    </row>
    <row r="130" customFormat="false" ht="15" hidden="false" customHeight="false" outlineLevel="0" collapsed="false">
      <c r="A130" s="0" t="s">
        <v>360</v>
      </c>
      <c r="B130" s="0" t="s">
        <v>361</v>
      </c>
      <c r="C130" s="0" t="s">
        <v>362</v>
      </c>
      <c r="D130" s="0" t="s">
        <v>179</v>
      </c>
    </row>
    <row r="131" customFormat="false" ht="15" hidden="false" customHeight="false" outlineLevel="0" collapsed="false">
      <c r="A131" s="0" t="s">
        <v>363</v>
      </c>
      <c r="B131" s="0" t="s">
        <v>364</v>
      </c>
      <c r="C131" s="0" t="s">
        <v>365</v>
      </c>
      <c r="D131" s="0" t="s">
        <v>179</v>
      </c>
    </row>
    <row r="132" customFormat="false" ht="15" hidden="false" customHeight="false" outlineLevel="0" collapsed="false">
      <c r="A132" s="0" t="s">
        <v>306</v>
      </c>
      <c r="B132" s="0" t="s">
        <v>119</v>
      </c>
      <c r="C132" s="0" t="s">
        <v>307</v>
      </c>
      <c r="D132" s="0" t="s">
        <v>189</v>
      </c>
    </row>
    <row r="133" customFormat="false" ht="18.75" hidden="false" customHeight="false" outlineLevel="0" collapsed="false">
      <c r="A133" s="96" t="s">
        <v>82</v>
      </c>
      <c r="B133" s="96"/>
      <c r="C133" s="96"/>
      <c r="D133" s="96"/>
      <c r="E133" s="96"/>
    </row>
    <row r="134" customFormat="false" ht="15" hidden="false" customHeight="false" outlineLevel="0" collapsed="false">
      <c r="A134" s="0" t="s">
        <v>343</v>
      </c>
      <c r="B134" s="0" t="s">
        <v>344</v>
      </c>
      <c r="C134" s="0" t="s">
        <v>182</v>
      </c>
      <c r="D134" s="0" t="s">
        <v>179</v>
      </c>
    </row>
    <row r="135" customFormat="false" ht="15" hidden="false" customHeight="false" outlineLevel="0" collapsed="false">
      <c r="A135" s="0" t="s">
        <v>345</v>
      </c>
      <c r="B135" s="0" t="s">
        <v>346</v>
      </c>
      <c r="C135" s="0" t="s">
        <v>347</v>
      </c>
      <c r="D135" s="0" t="s">
        <v>179</v>
      </c>
      <c r="E135" s="106" t="s">
        <v>348</v>
      </c>
    </row>
    <row r="136" customFormat="false" ht="15" hidden="false" customHeight="false" outlineLevel="0" collapsed="false">
      <c r="A136" s="0" t="s">
        <v>308</v>
      </c>
      <c r="B136" s="0" t="s">
        <v>120</v>
      </c>
      <c r="C136" s="0" t="s">
        <v>309</v>
      </c>
      <c r="D136" s="0" t="s">
        <v>189</v>
      </c>
    </row>
    <row r="137" customFormat="false" ht="15" hidden="false" customHeight="false" outlineLevel="0" collapsed="false">
      <c r="A137" s="0" t="s">
        <v>310</v>
      </c>
      <c r="B137" s="0" t="s">
        <v>121</v>
      </c>
      <c r="C137" s="0" t="s">
        <v>309</v>
      </c>
      <c r="D137" s="0" t="s">
        <v>189</v>
      </c>
    </row>
    <row r="138" customFormat="false" ht="15" hidden="false" customHeight="false" outlineLevel="0" collapsed="false">
      <c r="A138" s="0" t="s">
        <v>311</v>
      </c>
      <c r="B138" s="0" t="s">
        <v>122</v>
      </c>
      <c r="C138" s="0" t="s">
        <v>309</v>
      </c>
      <c r="D138" s="0" t="s">
        <v>189</v>
      </c>
    </row>
    <row r="139" customFormat="false" ht="15" hidden="false" customHeight="false" outlineLevel="0" collapsed="false">
      <c r="A139" s="0" t="s">
        <v>312</v>
      </c>
      <c r="B139" s="0" t="s">
        <v>123</v>
      </c>
      <c r="C139" s="0" t="s">
        <v>309</v>
      </c>
      <c r="D139" s="0" t="s">
        <v>189</v>
      </c>
    </row>
    <row r="140" customFormat="false" ht="15" hidden="false" customHeight="false" outlineLevel="0" collapsed="false">
      <c r="A140" s="0" t="s">
        <v>313</v>
      </c>
      <c r="B140" s="0" t="s">
        <v>124</v>
      </c>
      <c r="C140" s="0" t="s">
        <v>314</v>
      </c>
      <c r="D140" s="0" t="s">
        <v>189</v>
      </c>
      <c r="E140" s="0" t="s">
        <v>315</v>
      </c>
    </row>
    <row r="141" customFormat="false" ht="15" hidden="false" customHeight="false" outlineLevel="0" collapsed="false">
      <c r="A141" s="0" t="s">
        <v>316</v>
      </c>
      <c r="B141" s="0" t="s">
        <v>125</v>
      </c>
      <c r="C141" s="0" t="s">
        <v>307</v>
      </c>
      <c r="D141" s="0" t="s">
        <v>189</v>
      </c>
      <c r="E141" s="0" t="s">
        <v>317</v>
      </c>
    </row>
    <row r="142" customFormat="false" ht="15" hidden="false" customHeight="false" outlineLevel="0" collapsed="false">
      <c r="A142" s="0" t="s">
        <v>318</v>
      </c>
      <c r="B142" s="0" t="s">
        <v>126</v>
      </c>
      <c r="C142" s="0" t="s">
        <v>307</v>
      </c>
      <c r="D142" s="0" t="s">
        <v>189</v>
      </c>
    </row>
    <row r="143" customFormat="false" ht="15" hidden="false" customHeight="false" outlineLevel="0" collapsed="false">
      <c r="A143" s="0" t="s">
        <v>319</v>
      </c>
      <c r="B143" s="0" t="s">
        <v>127</v>
      </c>
      <c r="C143" s="0" t="s">
        <v>307</v>
      </c>
      <c r="D143" s="0" t="s">
        <v>189</v>
      </c>
    </row>
    <row r="144" customFormat="false" ht="15" hidden="false" customHeight="false" outlineLevel="0" collapsed="false">
      <c r="A144" s="0" t="s">
        <v>320</v>
      </c>
      <c r="B144" s="0" t="s">
        <v>128</v>
      </c>
      <c r="C144" s="0" t="s">
        <v>314</v>
      </c>
      <c r="D144" s="0" t="s">
        <v>189</v>
      </c>
      <c r="E144" s="0" t="s">
        <v>128</v>
      </c>
    </row>
    <row r="145" customFormat="false" ht="15" hidden="false" customHeight="false" outlineLevel="0" collapsed="false">
      <c r="A145" s="0" t="s">
        <v>321</v>
      </c>
      <c r="B145" s="0" t="s">
        <v>129</v>
      </c>
      <c r="C145" s="0" t="s">
        <v>309</v>
      </c>
      <c r="D145" s="0" t="s">
        <v>189</v>
      </c>
    </row>
    <row r="146" customFormat="false" ht="15" hidden="false" customHeight="false" outlineLevel="0" collapsed="false">
      <c r="A146" s="0" t="s">
        <v>322</v>
      </c>
      <c r="B146" s="0" t="s">
        <v>130</v>
      </c>
      <c r="C146" s="0" t="s">
        <v>309</v>
      </c>
      <c r="D146" s="0" t="s">
        <v>189</v>
      </c>
    </row>
    <row r="147" customFormat="false" ht="15" hidden="false" customHeight="false" outlineLevel="0" collapsed="false">
      <c r="A147" s="0" t="s">
        <v>323</v>
      </c>
      <c r="B147" s="0" t="s">
        <v>324</v>
      </c>
      <c r="C147" s="0" t="s">
        <v>309</v>
      </c>
      <c r="D147" s="0" t="s">
        <v>189</v>
      </c>
    </row>
    <row r="148" customFormat="false" ht="15" hidden="false" customHeight="false" outlineLevel="0" collapsed="false">
      <c r="A148" s="0" t="s">
        <v>325</v>
      </c>
      <c r="B148" s="0" t="s">
        <v>131</v>
      </c>
      <c r="C148" s="0" t="s">
        <v>314</v>
      </c>
      <c r="D148" s="0" t="s">
        <v>189</v>
      </c>
      <c r="E148" s="0" t="s">
        <v>131</v>
      </c>
    </row>
    <row r="149" customFormat="false" ht="15" hidden="false" customHeight="false" outlineLevel="0" collapsed="false">
      <c r="A149" s="0" t="s">
        <v>326</v>
      </c>
      <c r="B149" s="0" t="s">
        <v>132</v>
      </c>
      <c r="C149" s="0" t="s">
        <v>309</v>
      </c>
      <c r="D149" s="0" t="s">
        <v>189</v>
      </c>
      <c r="E149" s="0" t="s">
        <v>327</v>
      </c>
    </row>
    <row r="150" customFormat="false" ht="15" hidden="false" customHeight="false" outlineLevel="0" collapsed="false">
      <c r="A150" s="0" t="s">
        <v>328</v>
      </c>
      <c r="B150" s="0" t="s">
        <v>133</v>
      </c>
      <c r="C150" s="0" t="s">
        <v>314</v>
      </c>
      <c r="D150" s="0" t="s">
        <v>189</v>
      </c>
      <c r="E150" s="0" t="s">
        <v>133</v>
      </c>
    </row>
    <row r="151" customFormat="false" ht="15" hidden="false" customHeight="false" outlineLevel="0" collapsed="false">
      <c r="A151" s="0" t="s">
        <v>331</v>
      </c>
      <c r="B151" s="0" t="s">
        <v>136</v>
      </c>
      <c r="C151" s="0" t="s">
        <v>309</v>
      </c>
      <c r="D151" s="0" t="s">
        <v>189</v>
      </c>
      <c r="E151" s="0" t="s">
        <v>349</v>
      </c>
    </row>
    <row r="152" customFormat="false" ht="15" hidden="false" customHeight="false" outlineLevel="0" collapsed="false">
      <c r="A152" s="0" t="s">
        <v>366</v>
      </c>
      <c r="B152" s="0" t="s">
        <v>367</v>
      </c>
      <c r="C152" s="0" t="s">
        <v>368</v>
      </c>
      <c r="D152" s="0" t="s">
        <v>179</v>
      </c>
    </row>
    <row r="153" customFormat="false" ht="15" hidden="false" customHeight="false" outlineLevel="0" collapsed="false">
      <c r="A153" s="0" t="s">
        <v>369</v>
      </c>
      <c r="B153" s="0" t="s">
        <v>370</v>
      </c>
      <c r="C153" s="0" t="s">
        <v>371</v>
      </c>
      <c r="D153" s="0" t="s">
        <v>179</v>
      </c>
    </row>
    <row r="154" customFormat="false" ht="15" hidden="false" customHeight="false" outlineLevel="0" collapsed="false">
      <c r="A154" s="0" t="s">
        <v>363</v>
      </c>
      <c r="B154" s="0" t="s">
        <v>364</v>
      </c>
      <c r="C154" s="0" t="s">
        <v>365</v>
      </c>
      <c r="D154" s="0" t="s">
        <v>179</v>
      </c>
    </row>
    <row r="155" customFormat="false" ht="15" hidden="false" customHeight="false" outlineLevel="0" collapsed="false">
      <c r="A155" s="0" t="s">
        <v>306</v>
      </c>
      <c r="B155" s="0" t="s">
        <v>119</v>
      </c>
      <c r="C155" s="0" t="s">
        <v>307</v>
      </c>
      <c r="D155" s="0" t="s">
        <v>189</v>
      </c>
    </row>
    <row r="156" customFormat="false" ht="15" hidden="false" customHeight="false" outlineLevel="0" collapsed="false">
      <c r="A156" s="0" t="s">
        <v>350</v>
      </c>
      <c r="B156" s="0" t="s">
        <v>351</v>
      </c>
      <c r="C156" s="0" t="s">
        <v>334</v>
      </c>
      <c r="D156" s="0" t="s">
        <v>189</v>
      </c>
      <c r="E156" s="0" t="s">
        <v>352</v>
      </c>
    </row>
    <row r="157" customFormat="false" ht="18.75" hidden="false" customHeight="false" outlineLevel="0" collapsed="false">
      <c r="A157" s="96" t="s">
        <v>372</v>
      </c>
      <c r="B157" s="96"/>
      <c r="C157" s="96"/>
      <c r="D157" s="96"/>
      <c r="E157" s="96"/>
    </row>
    <row r="158" customFormat="false" ht="15" hidden="false" customHeight="false" outlineLevel="0" collapsed="false">
      <c r="A158" s="0" t="s">
        <v>373</v>
      </c>
      <c r="B158" s="0" t="s">
        <v>374</v>
      </c>
      <c r="C158" s="0" t="s">
        <v>375</v>
      </c>
      <c r="D158" s="0" t="s">
        <v>179</v>
      </c>
    </row>
    <row r="159" customFormat="false" ht="15" hidden="false" customHeight="false" outlineLevel="0" collapsed="false">
      <c r="A159" s="0" t="s">
        <v>376</v>
      </c>
      <c r="B159" s="0" t="s">
        <v>377</v>
      </c>
      <c r="C159" s="0" t="s">
        <v>182</v>
      </c>
      <c r="D159" s="0" t="s">
        <v>179</v>
      </c>
    </row>
    <row r="160" customFormat="false" ht="15" hidden="false" customHeight="false" outlineLevel="0" collapsed="false">
      <c r="A160" s="0" t="s">
        <v>343</v>
      </c>
      <c r="B160" s="0" t="s">
        <v>344</v>
      </c>
      <c r="C160" s="0" t="s">
        <v>182</v>
      </c>
      <c r="D160" s="0" t="s">
        <v>179</v>
      </c>
    </row>
    <row r="161" customFormat="false" ht="15" hidden="false" customHeight="false" outlineLevel="0" collapsed="false">
      <c r="A161" s="0" t="s">
        <v>345</v>
      </c>
      <c r="B161" s="0" t="s">
        <v>346</v>
      </c>
      <c r="C161" s="0" t="s">
        <v>347</v>
      </c>
      <c r="D161" s="0" t="s">
        <v>179</v>
      </c>
      <c r="E161" s="106" t="s">
        <v>348</v>
      </c>
    </row>
    <row r="162" customFormat="false" ht="15" hidden="false" customHeight="false" outlineLevel="0" collapsed="false">
      <c r="A162" s="0" t="s">
        <v>306</v>
      </c>
      <c r="B162" s="0" t="s">
        <v>119</v>
      </c>
      <c r="C162" s="0" t="s">
        <v>307</v>
      </c>
      <c r="D162" s="0" t="s">
        <v>189</v>
      </c>
    </row>
    <row r="163" customFormat="false" ht="15" hidden="false" customHeight="false" outlineLevel="0" collapsed="false">
      <c r="A163" s="0" t="s">
        <v>308</v>
      </c>
      <c r="B163" s="0" t="s">
        <v>120</v>
      </c>
      <c r="C163" s="0" t="s">
        <v>309</v>
      </c>
      <c r="D163" s="0" t="s">
        <v>189</v>
      </c>
    </row>
    <row r="164" customFormat="false" ht="15" hidden="false" customHeight="false" outlineLevel="0" collapsed="false">
      <c r="A164" s="0" t="s">
        <v>310</v>
      </c>
      <c r="B164" s="0" t="s">
        <v>121</v>
      </c>
      <c r="C164" s="0" t="s">
        <v>309</v>
      </c>
      <c r="D164" s="0" t="s">
        <v>189</v>
      </c>
    </row>
    <row r="165" customFormat="false" ht="15" hidden="false" customHeight="false" outlineLevel="0" collapsed="false">
      <c r="A165" s="0" t="s">
        <v>311</v>
      </c>
      <c r="B165" s="0" t="s">
        <v>122</v>
      </c>
      <c r="C165" s="0" t="s">
        <v>309</v>
      </c>
      <c r="D165" s="0" t="s">
        <v>189</v>
      </c>
    </row>
    <row r="166" customFormat="false" ht="15" hidden="false" customHeight="false" outlineLevel="0" collapsed="false">
      <c r="A166" s="0" t="s">
        <v>312</v>
      </c>
      <c r="B166" s="0" t="s">
        <v>123</v>
      </c>
      <c r="C166" s="0" t="s">
        <v>309</v>
      </c>
      <c r="D166" s="0" t="s">
        <v>189</v>
      </c>
    </row>
    <row r="167" customFormat="false" ht="15" hidden="false" customHeight="false" outlineLevel="0" collapsed="false">
      <c r="A167" s="0" t="s">
        <v>313</v>
      </c>
      <c r="B167" s="0" t="s">
        <v>124</v>
      </c>
      <c r="C167" s="0" t="s">
        <v>314</v>
      </c>
      <c r="D167" s="0" t="s">
        <v>189</v>
      </c>
      <c r="E167" s="0" t="s">
        <v>315</v>
      </c>
    </row>
    <row r="168" customFormat="false" ht="15" hidden="false" customHeight="false" outlineLevel="0" collapsed="false">
      <c r="A168" s="0" t="s">
        <v>316</v>
      </c>
      <c r="B168" s="0" t="s">
        <v>125</v>
      </c>
      <c r="C168" s="0" t="s">
        <v>307</v>
      </c>
      <c r="D168" s="0" t="s">
        <v>189</v>
      </c>
      <c r="E168" s="0" t="s">
        <v>317</v>
      </c>
    </row>
    <row r="169" customFormat="false" ht="15" hidden="false" customHeight="false" outlineLevel="0" collapsed="false">
      <c r="A169" s="0" t="s">
        <v>318</v>
      </c>
      <c r="B169" s="0" t="s">
        <v>126</v>
      </c>
      <c r="C169" s="0" t="s">
        <v>307</v>
      </c>
      <c r="D169" s="0" t="s">
        <v>189</v>
      </c>
    </row>
    <row r="170" customFormat="false" ht="15" hidden="false" customHeight="false" outlineLevel="0" collapsed="false">
      <c r="A170" s="0" t="s">
        <v>319</v>
      </c>
      <c r="B170" s="0" t="s">
        <v>127</v>
      </c>
      <c r="C170" s="0" t="s">
        <v>307</v>
      </c>
      <c r="D170" s="0" t="s">
        <v>189</v>
      </c>
    </row>
    <row r="171" customFormat="false" ht="15" hidden="false" customHeight="false" outlineLevel="0" collapsed="false">
      <c r="A171" s="0" t="s">
        <v>320</v>
      </c>
      <c r="B171" s="0" t="s">
        <v>128</v>
      </c>
      <c r="C171" s="0" t="s">
        <v>314</v>
      </c>
      <c r="D171" s="0" t="s">
        <v>189</v>
      </c>
      <c r="E171" s="0" t="s">
        <v>128</v>
      </c>
    </row>
    <row r="172" customFormat="false" ht="15" hidden="false" customHeight="false" outlineLevel="0" collapsed="false">
      <c r="A172" s="0" t="s">
        <v>321</v>
      </c>
      <c r="B172" s="0" t="s">
        <v>129</v>
      </c>
      <c r="C172" s="0" t="s">
        <v>309</v>
      </c>
      <c r="D172" s="0" t="s">
        <v>189</v>
      </c>
    </row>
    <row r="173" customFormat="false" ht="15" hidden="false" customHeight="false" outlineLevel="0" collapsed="false">
      <c r="A173" s="0" t="s">
        <v>322</v>
      </c>
      <c r="B173" s="0" t="s">
        <v>130</v>
      </c>
      <c r="C173" s="0" t="s">
        <v>309</v>
      </c>
      <c r="D173" s="0" t="s">
        <v>189</v>
      </c>
    </row>
    <row r="174" customFormat="false" ht="15" hidden="false" customHeight="false" outlineLevel="0" collapsed="false">
      <c r="A174" s="0" t="s">
        <v>323</v>
      </c>
      <c r="B174" s="0" t="s">
        <v>324</v>
      </c>
      <c r="C174" s="0" t="s">
        <v>309</v>
      </c>
      <c r="D174" s="0" t="s">
        <v>189</v>
      </c>
    </row>
    <row r="175" customFormat="false" ht="15" hidden="false" customHeight="false" outlineLevel="0" collapsed="false">
      <c r="A175" s="0" t="s">
        <v>325</v>
      </c>
      <c r="B175" s="0" t="s">
        <v>131</v>
      </c>
      <c r="C175" s="0" t="s">
        <v>314</v>
      </c>
      <c r="D175" s="0" t="s">
        <v>189</v>
      </c>
      <c r="E175" s="0" t="s">
        <v>131</v>
      </c>
    </row>
    <row r="176" customFormat="false" ht="15" hidden="false" customHeight="false" outlineLevel="0" collapsed="false">
      <c r="A176" s="0" t="s">
        <v>326</v>
      </c>
      <c r="B176" s="0" t="s">
        <v>132</v>
      </c>
      <c r="C176" s="0" t="s">
        <v>309</v>
      </c>
      <c r="D176" s="0" t="s">
        <v>189</v>
      </c>
      <c r="E176" s="0" t="s">
        <v>327</v>
      </c>
    </row>
    <row r="177" customFormat="false" ht="15" hidden="false" customHeight="false" outlineLevel="0" collapsed="false">
      <c r="A177" s="0" t="s">
        <v>328</v>
      </c>
      <c r="B177" s="0" t="s">
        <v>133</v>
      </c>
      <c r="C177" s="0" t="s">
        <v>314</v>
      </c>
      <c r="D177" s="0" t="s">
        <v>189</v>
      </c>
      <c r="E177" s="0" t="s">
        <v>133</v>
      </c>
    </row>
    <row r="178" customFormat="false" ht="15" hidden="false" customHeight="false" outlineLevel="0" collapsed="false">
      <c r="A178" s="0" t="s">
        <v>331</v>
      </c>
      <c r="B178" s="0" t="s">
        <v>136</v>
      </c>
      <c r="C178" s="0" t="s">
        <v>309</v>
      </c>
      <c r="D178" s="0" t="s">
        <v>189</v>
      </c>
      <c r="E178" s="0" t="s">
        <v>349</v>
      </c>
    </row>
    <row r="179" customFormat="false" ht="15" hidden="false" customHeight="false" outlineLevel="0" collapsed="false">
      <c r="A179" s="0" t="s">
        <v>350</v>
      </c>
      <c r="B179" s="0" t="s">
        <v>351</v>
      </c>
      <c r="C179" s="0" t="s">
        <v>334</v>
      </c>
      <c r="D179" s="0" t="s">
        <v>189</v>
      </c>
      <c r="E179" s="0" t="s">
        <v>352</v>
      </c>
    </row>
    <row r="180" customFormat="false" ht="18.75" hidden="false" customHeight="false" outlineLevel="0" collapsed="false">
      <c r="A180" s="96" t="s">
        <v>378</v>
      </c>
      <c r="B180" s="96"/>
      <c r="C180" s="96"/>
      <c r="D180" s="96"/>
      <c r="E180" s="96"/>
    </row>
    <row r="181" customFormat="false" ht="15" hidden="false" customHeight="false" outlineLevel="0" collapsed="false">
      <c r="A181" s="0" t="s">
        <v>306</v>
      </c>
      <c r="B181" s="0" t="s">
        <v>119</v>
      </c>
      <c r="C181" s="0" t="s">
        <v>307</v>
      </c>
      <c r="D181" s="0" t="s">
        <v>189</v>
      </c>
    </row>
    <row r="182" customFormat="false" ht="15" hidden="false" customHeight="false" outlineLevel="0" collapsed="false">
      <c r="A182" s="0" t="s">
        <v>379</v>
      </c>
      <c r="B182" s="0" t="s">
        <v>380</v>
      </c>
      <c r="C182" s="0" t="s">
        <v>309</v>
      </c>
      <c r="D182" s="0" t="s">
        <v>189</v>
      </c>
      <c r="E182" s="0" t="s">
        <v>381</v>
      </c>
    </row>
    <row r="183" customFormat="false" ht="15" hidden="false" customHeight="false" outlineLevel="0" collapsed="false">
      <c r="A183" s="0" t="s">
        <v>382</v>
      </c>
      <c r="B183" s="0" t="s">
        <v>383</v>
      </c>
      <c r="C183" s="0" t="s">
        <v>307</v>
      </c>
      <c r="D183" s="0" t="s">
        <v>189</v>
      </c>
    </row>
    <row r="184" customFormat="false" ht="15" hidden="false" customHeight="false" outlineLevel="0" collapsed="false">
      <c r="A184" s="0" t="s">
        <v>384</v>
      </c>
      <c r="B184" s="0" t="s">
        <v>385</v>
      </c>
      <c r="C184" s="0" t="s">
        <v>334</v>
      </c>
      <c r="D184" s="0" t="s">
        <v>189</v>
      </c>
    </row>
    <row r="185" customFormat="false" ht="18.75" hidden="false" customHeight="false" outlineLevel="0" collapsed="false">
      <c r="A185" s="96" t="s">
        <v>386</v>
      </c>
      <c r="B185" s="96"/>
      <c r="C185" s="96"/>
      <c r="D185" s="96"/>
      <c r="E185" s="96"/>
    </row>
    <row r="186" customFormat="false" ht="15" hidden="false" customHeight="false" outlineLevel="0" collapsed="false">
      <c r="A186" s="0" t="s">
        <v>343</v>
      </c>
      <c r="B186" s="0" t="s">
        <v>387</v>
      </c>
      <c r="C186" s="0" t="s">
        <v>182</v>
      </c>
      <c r="D186" s="0" t="s">
        <v>179</v>
      </c>
    </row>
    <row r="187" customFormat="false" ht="15" hidden="false" customHeight="false" outlineLevel="0" collapsed="false">
      <c r="A187" s="0" t="s">
        <v>388</v>
      </c>
      <c r="B187" s="0" t="s">
        <v>389</v>
      </c>
      <c r="C187" s="0" t="s">
        <v>182</v>
      </c>
      <c r="D187" s="0" t="s">
        <v>179</v>
      </c>
    </row>
    <row r="188" customFormat="false" ht="15" hidden="false" customHeight="false" outlineLevel="0" collapsed="false">
      <c r="A188" s="0" t="s">
        <v>312</v>
      </c>
      <c r="B188" s="0" t="s">
        <v>390</v>
      </c>
      <c r="C188" s="0" t="s">
        <v>309</v>
      </c>
      <c r="D188" s="0" t="s">
        <v>189</v>
      </c>
      <c r="E188" s="0" t="s">
        <v>391</v>
      </c>
    </row>
    <row r="189" customFormat="false" ht="15" hidden="false" customHeight="false" outlineLevel="0" collapsed="false">
      <c r="A189" s="0" t="s">
        <v>392</v>
      </c>
      <c r="B189" s="0" t="s">
        <v>393</v>
      </c>
      <c r="C189" s="0" t="s">
        <v>314</v>
      </c>
      <c r="D189" s="0" t="s">
        <v>189</v>
      </c>
    </row>
    <row r="190" customFormat="false" ht="18.75" hidden="false" customHeight="false" outlineLevel="0" collapsed="false">
      <c r="A190" s="96" t="s">
        <v>394</v>
      </c>
      <c r="B190" s="96"/>
      <c r="C190" s="96"/>
      <c r="D190" s="96"/>
      <c r="E190" s="96"/>
    </row>
    <row r="191" customFormat="false" ht="15" hidden="false" customHeight="false" outlineLevel="0" collapsed="false">
      <c r="A191" s="0" t="s">
        <v>306</v>
      </c>
      <c r="B191" s="0" t="s">
        <v>119</v>
      </c>
      <c r="C191" s="0" t="s">
        <v>307</v>
      </c>
      <c r="D191" s="0" t="s">
        <v>189</v>
      </c>
    </row>
    <row r="192" customFormat="false" ht="15" hidden="false" customHeight="false" outlineLevel="0" collapsed="false">
      <c r="A192" s="0" t="s">
        <v>379</v>
      </c>
      <c r="B192" s="0" t="s">
        <v>380</v>
      </c>
      <c r="C192" s="0" t="s">
        <v>309</v>
      </c>
      <c r="D192" s="0" t="s">
        <v>189</v>
      </c>
      <c r="E192" s="0" t="s">
        <v>381</v>
      </c>
    </row>
    <row r="193" customFormat="false" ht="15" hidden="false" customHeight="false" outlineLevel="0" collapsed="false">
      <c r="A193" s="0" t="s">
        <v>382</v>
      </c>
      <c r="B193" s="0" t="s">
        <v>395</v>
      </c>
      <c r="C193" s="0" t="s">
        <v>307</v>
      </c>
      <c r="D193" s="0" t="s">
        <v>189</v>
      </c>
    </row>
    <row r="194" customFormat="false" ht="15" hidden="false" customHeight="false" outlineLevel="0" collapsed="false">
      <c r="A194" s="0" t="s">
        <v>396</v>
      </c>
      <c r="B194" s="0" t="s">
        <v>397</v>
      </c>
      <c r="C194" s="0" t="s">
        <v>334</v>
      </c>
      <c r="D194" s="0" t="s">
        <v>189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8080"/>
    <pageSetUpPr fitToPage="false"/>
  </sheetPr>
  <dimension ref="E2:BF63"/>
  <sheetViews>
    <sheetView showFormulas="false" showGridLines="false" showRowColHeaders="true" showZeros="true" rightToLeft="false" tabSelected="false" showOutlineSymbols="true" defaultGridColor="true" view="normal" topLeftCell="D7" colorId="64" zoomScale="90" zoomScaleNormal="90" zoomScalePageLayoutView="100" workbookViewId="0">
      <pane xSplit="2" ySplit="6" topLeftCell="F46" activePane="bottomRight" state="frozen"/>
      <selection pane="topLeft" activeCell="D7" activeCellId="0" sqref="D7"/>
      <selection pane="topRight" activeCell="F7" activeCellId="0" sqref="F7"/>
      <selection pane="bottomLeft" activeCell="D46" activeCellId="0" sqref="D46"/>
      <selection pane="bottomRight" activeCell="F43" activeCellId="0" sqref="F43"/>
    </sheetView>
  </sheetViews>
  <sheetFormatPr defaultColWidth="5.5625" defaultRowHeight="15" zeroHeight="true" outlineLevelRow="0" outlineLevelCol="0"/>
  <cols>
    <col collapsed="false" customWidth="true" hidden="true" outlineLevel="0" max="3" min="1" style="0" width="2.7"/>
    <col collapsed="false" customWidth="true" hidden="false" outlineLevel="0" max="4" min="4" style="0" width="2.7"/>
    <col collapsed="false" customWidth="true" hidden="false" outlineLevel="0" max="5" min="5" style="0" width="6.55"/>
    <col collapsed="false" customWidth="true" hidden="false" outlineLevel="0" max="6" min="6" style="0" width="46.51"/>
    <col collapsed="false" customWidth="false" hidden="true" outlineLevel="0" max="7" min="7" style="0" width="5.55"/>
    <col collapsed="false" customWidth="true" hidden="false" outlineLevel="0" max="8" min="8" style="107" width="14.83"/>
    <col collapsed="false" customWidth="true" hidden="false" outlineLevel="0" max="10" min="9" style="107" width="16.68"/>
    <col collapsed="false" customWidth="true" hidden="false" outlineLevel="0" max="12" min="11" style="0" width="16.68"/>
    <col collapsed="false" customWidth="true" hidden="false" outlineLevel="0" max="13" min="13" style="108" width="16.68"/>
    <col collapsed="false" customWidth="true" hidden="false" outlineLevel="0" max="14" min="14" style="67" width="19.26"/>
    <col collapsed="false" customWidth="true" hidden="false" outlineLevel="0" max="15" min="15" style="67" width="18.68"/>
    <col collapsed="false" customWidth="true" hidden="false" outlineLevel="0" max="16" min="16" style="107" width="16.68"/>
    <col collapsed="false" customWidth="true" hidden="false" outlineLevel="0" max="17" min="17" style="108" width="16.68"/>
    <col collapsed="false" customWidth="true" hidden="false" outlineLevel="0" max="19" min="18" style="107" width="16.68"/>
    <col collapsed="false" customWidth="true" hidden="false" outlineLevel="0" max="20" min="20" style="107" width="17.97"/>
    <col collapsed="false" customWidth="true" hidden="false" outlineLevel="0" max="21" min="21" style="67" width="20.11"/>
    <col collapsed="false" customWidth="true" hidden="false" outlineLevel="0" max="22" min="22" style="67" width="16.68"/>
    <col collapsed="false" customWidth="true" hidden="false" outlineLevel="0" max="23" min="23" style="67" width="12.27"/>
    <col collapsed="false" customWidth="true" hidden="false" outlineLevel="0" max="24" min="24" style="107" width="16.68"/>
    <col collapsed="false" customWidth="true" hidden="false" outlineLevel="0" max="25" min="25" style="67" width="15.4"/>
    <col collapsed="false" customWidth="true" hidden="false" outlineLevel="0" max="26" min="26" style="107" width="18.39"/>
    <col collapsed="false" customWidth="true" hidden="false" outlineLevel="0" max="27" min="27" style="0" width="2.7"/>
    <col collapsed="false" customWidth="false" hidden="true" outlineLevel="0" max="257" min="28" style="0" width="5.55"/>
  </cols>
  <sheetData>
    <row r="2" customFormat="false" ht="15" hidden="true" customHeight="false" outlineLevel="0" collapsed="false">
      <c r="H2" s="107" t="s">
        <v>119</v>
      </c>
      <c r="I2" s="107" t="s">
        <v>120</v>
      </c>
      <c r="J2" s="107" t="s">
        <v>121</v>
      </c>
      <c r="K2" s="0" t="s">
        <v>122</v>
      </c>
      <c r="L2" s="0" t="s">
        <v>123</v>
      </c>
      <c r="M2" s="108" t="s">
        <v>124</v>
      </c>
      <c r="N2" s="67" t="s">
        <v>125</v>
      </c>
      <c r="O2" s="67" t="s">
        <v>126</v>
      </c>
      <c r="P2" s="107" t="s">
        <v>127</v>
      </c>
      <c r="Q2" s="108" t="s">
        <v>128</v>
      </c>
      <c r="R2" s="107" t="s">
        <v>129</v>
      </c>
      <c r="S2" s="107" t="s">
        <v>130</v>
      </c>
      <c r="T2" s="107" t="s">
        <v>324</v>
      </c>
      <c r="U2" s="67" t="s">
        <v>131</v>
      </c>
      <c r="V2" s="67" t="s">
        <v>132</v>
      </c>
      <c r="W2" s="67" t="s">
        <v>133</v>
      </c>
      <c r="X2" s="107" t="s">
        <v>134</v>
      </c>
      <c r="Y2" s="67" t="s">
        <v>135</v>
      </c>
      <c r="Z2" s="107" t="s">
        <v>136</v>
      </c>
    </row>
    <row r="7" customFormat="false" ht="15" hidden="false" customHeight="true" outlineLevel="0" collapsed="false"/>
    <row r="8" customFormat="false" ht="11.25" hidden="false" customHeight="true" outlineLevel="0" collapsed="false"/>
    <row r="9" customFormat="false" ht="18.75" hidden="false" customHeight="true" outlineLevel="0" collapsed="false">
      <c r="E9" s="71" t="s">
        <v>398</v>
      </c>
      <c r="F9" s="70" t="s">
        <v>399</v>
      </c>
      <c r="G9" s="70"/>
      <c r="H9" s="109" t="s">
        <v>141</v>
      </c>
      <c r="I9" s="109" t="s">
        <v>142</v>
      </c>
      <c r="J9" s="109" t="s">
        <v>143</v>
      </c>
      <c r="K9" s="70" t="s">
        <v>144</v>
      </c>
      <c r="L9" s="70" t="s">
        <v>145</v>
      </c>
      <c r="M9" s="110" t="s">
        <v>146</v>
      </c>
      <c r="N9" s="70" t="s">
        <v>400</v>
      </c>
      <c r="O9" s="70"/>
      <c r="P9" s="70"/>
      <c r="Q9" s="70"/>
      <c r="R9" s="109" t="s">
        <v>148</v>
      </c>
      <c r="S9" s="109" t="s">
        <v>149</v>
      </c>
      <c r="T9" s="109" t="s">
        <v>150</v>
      </c>
      <c r="U9" s="72" t="s">
        <v>151</v>
      </c>
      <c r="V9" s="70" t="s">
        <v>152</v>
      </c>
      <c r="W9" s="70"/>
      <c r="X9" s="70" t="s">
        <v>153</v>
      </c>
      <c r="Y9" s="70"/>
      <c r="Z9" s="109" t="s">
        <v>154</v>
      </c>
    </row>
    <row r="10" customFormat="false" ht="28.5" hidden="false" customHeight="true" outlineLevel="0" collapsed="false">
      <c r="E10" s="71"/>
      <c r="F10" s="70"/>
      <c r="G10" s="70"/>
      <c r="H10" s="109"/>
      <c r="I10" s="109"/>
      <c r="J10" s="109"/>
      <c r="K10" s="70"/>
      <c r="L10" s="70"/>
      <c r="M10" s="110"/>
      <c r="N10" s="70" t="s">
        <v>401</v>
      </c>
      <c r="O10" s="70"/>
      <c r="P10" s="70"/>
      <c r="Q10" s="110" t="s">
        <v>402</v>
      </c>
      <c r="R10" s="109"/>
      <c r="S10" s="109"/>
      <c r="T10" s="109"/>
      <c r="U10" s="72"/>
      <c r="V10" s="70"/>
      <c r="W10" s="70"/>
      <c r="X10" s="70"/>
      <c r="Y10" s="70"/>
      <c r="Z10" s="109"/>
    </row>
    <row r="11" customFormat="false" ht="113.25" hidden="false" customHeight="true" outlineLevel="0" collapsed="false">
      <c r="E11" s="71"/>
      <c r="F11" s="70"/>
      <c r="G11" s="70"/>
      <c r="H11" s="109"/>
      <c r="I11" s="109"/>
      <c r="J11" s="109"/>
      <c r="K11" s="70"/>
      <c r="L11" s="70"/>
      <c r="M11" s="110"/>
      <c r="N11" s="72" t="s">
        <v>157</v>
      </c>
      <c r="O11" s="72" t="s">
        <v>158</v>
      </c>
      <c r="P11" s="109" t="s">
        <v>159</v>
      </c>
      <c r="Q11" s="110"/>
      <c r="R11" s="109"/>
      <c r="S11" s="109"/>
      <c r="T11" s="109"/>
      <c r="U11" s="72"/>
      <c r="V11" s="72" t="s">
        <v>160</v>
      </c>
      <c r="W11" s="72" t="s">
        <v>161</v>
      </c>
      <c r="X11" s="109" t="s">
        <v>160</v>
      </c>
      <c r="Y11" s="72" t="s">
        <v>161</v>
      </c>
      <c r="Z11" s="109"/>
    </row>
    <row r="12" customFormat="false" ht="18.75" hidden="false" customHeight="true" outlineLevel="0" collapsed="false">
      <c r="E12" s="111" t="s">
        <v>403</v>
      </c>
      <c r="F12" s="112" t="s">
        <v>404</v>
      </c>
      <c r="G12" s="112"/>
      <c r="H12" s="112"/>
      <c r="I12" s="112"/>
      <c r="J12" s="112"/>
      <c r="K12" s="112"/>
      <c r="L12" s="112"/>
      <c r="M12" s="112"/>
      <c r="N12" s="112"/>
      <c r="O12" s="112"/>
      <c r="P12" s="112"/>
      <c r="Q12" s="112"/>
      <c r="R12" s="112"/>
      <c r="S12" s="112"/>
      <c r="T12" s="112"/>
      <c r="U12" s="112"/>
      <c r="V12" s="112"/>
      <c r="W12" s="112"/>
      <c r="X12" s="112"/>
      <c r="Y12" s="112"/>
      <c r="Z12" s="113"/>
    </row>
    <row r="13" customFormat="false" ht="20.1" hidden="false" customHeight="true" outlineLevel="0" collapsed="false">
      <c r="E13" s="114" t="s">
        <v>405</v>
      </c>
      <c r="F13" s="115" t="s">
        <v>406</v>
      </c>
      <c r="G13" s="116"/>
      <c r="H13" s="117"/>
      <c r="I13" s="117"/>
      <c r="J13" s="117"/>
      <c r="K13" s="116"/>
      <c r="L13" s="116"/>
      <c r="M13" s="118"/>
      <c r="N13" s="119"/>
      <c r="O13" s="119"/>
      <c r="P13" s="117"/>
      <c r="Q13" s="118"/>
      <c r="R13" s="117"/>
      <c r="S13" s="117"/>
      <c r="T13" s="117"/>
      <c r="U13" s="116"/>
      <c r="V13" s="119"/>
      <c r="W13" s="116"/>
      <c r="X13" s="117"/>
      <c r="Y13" s="116"/>
      <c r="Z13" s="120"/>
    </row>
    <row r="14" customFormat="false" ht="20.1" hidden="false" customHeight="true" outlineLevel="0" collapsed="false">
      <c r="E14" s="121" t="s">
        <v>407</v>
      </c>
      <c r="F14" s="122" t="s">
        <v>408</v>
      </c>
      <c r="G14" s="123"/>
      <c r="H14" s="124" t="str">
        <f aca="false">IFERROR(IF(COUNT(IndHUF!$AD$13),IF(IndHUF!$AD$13=0,"0",IndHUF!$AD$13),""),"")</f>
        <v/>
      </c>
      <c r="I14" s="125" t="n">
        <f aca="false">+IF(COUNT(IndHUF!H22),IndHUF!H22,"")</f>
        <v>2511075</v>
      </c>
      <c r="J14" s="125" t="str">
        <f aca="false">+IF(COUNT(IndHUF!I22),IndHUF!I22,"")</f>
        <v/>
      </c>
      <c r="K14" s="126" t="str">
        <f aca="false">+IF(COUNT(IndHUF!J22),IndHUF!J22,"")</f>
        <v/>
      </c>
      <c r="L14" s="126" t="n">
        <f aca="false">+IF(COUNT(IndHUF!K22),IndHUF!K22,"")</f>
        <v>2511075</v>
      </c>
      <c r="M14" s="127" t="n">
        <f aca="false">+IFERROR(IF(COUNT(L14),ROUND(L14/'Shareholding Pattern'!$L$57*100,2),""),0)</f>
        <v>65.85</v>
      </c>
      <c r="N14" s="128" t="n">
        <f aca="false">+IF(COUNT(+IndHUF!M22),SUM(+IndHUF!M22),"")</f>
        <v>2511075</v>
      </c>
      <c r="O14" s="128" t="str">
        <f aca="false">+IF(COUNT(+IndHUF!N22),SUM(+IndHUF!N22),"")</f>
        <v/>
      </c>
      <c r="P14" s="125" t="n">
        <f aca="false">+IF(COUNT(IndHUF!O22),IndHUF!O22,"")</f>
        <v>2511075</v>
      </c>
      <c r="Q14" s="127" t="n">
        <f aca="false">+IF(COUNT(IndHUF!P22),IndHUF!P22,"")</f>
        <v>61.66</v>
      </c>
      <c r="R14" s="125" t="str">
        <f aca="false">+IF(COUNT(IndHUF!Q22),IndHUF!Q22,"")</f>
        <v/>
      </c>
      <c r="S14" s="125" t="str">
        <f aca="false">+IF(COUNT(IndHUF!R22),IndHUF!R22,"")</f>
        <v/>
      </c>
      <c r="T14" s="125" t="str">
        <f aca="false">+IF(COUNT(IndHUF!S22),IndHUF!S22,"")</f>
        <v/>
      </c>
      <c r="U14" s="129" t="n">
        <f aca="false">+IFERROR(IF(COUNT(L14,T14),ROUND(SUM(L14,T14)/SUM('Shareholding Pattern'!$L$57,'Shareholding Pattern'!$T$57)*100,2),""),0)</f>
        <v>65.85</v>
      </c>
      <c r="V14" s="130" t="str">
        <f aca="false">+IF(COUNT(IndHUF!U22),IndHUF!U22,"")</f>
        <v/>
      </c>
      <c r="W14" s="131" t="str">
        <f aca="false">+IFERROR(IF(COUNT(V14),ROUND(SUM(V14)/SUM(L14)*100,2),""),0)</f>
        <v/>
      </c>
      <c r="X14" s="130" t="str">
        <f aca="false">+IF(COUNT(IndHUF!W22),IndHUF!W22,"")</f>
        <v/>
      </c>
      <c r="Y14" s="129" t="str">
        <f aca="false">+IFERROR(IF(COUNT(X14),ROUND(SUM(X14)/SUM(L14)*100,2),""),0)</f>
        <v/>
      </c>
      <c r="Z14" s="125" t="n">
        <f aca="false">+IF(COUNT(IndHUF!Y22),IndHUF!Y22,"")</f>
        <v>2511075</v>
      </c>
      <c r="AA14" s="132"/>
      <c r="AR14" s="0" t="s">
        <v>234</v>
      </c>
      <c r="AX14" s="0" t="s">
        <v>409</v>
      </c>
      <c r="AZ14" s="0" t="s">
        <v>410</v>
      </c>
      <c r="BF14" s="0" t="s">
        <v>411</v>
      </c>
    </row>
    <row r="15" customFormat="false" ht="20.1" hidden="false" customHeight="true" outlineLevel="0" collapsed="false">
      <c r="E15" s="133" t="s">
        <v>412</v>
      </c>
      <c r="F15" s="134" t="s">
        <v>413</v>
      </c>
      <c r="G15" s="123"/>
      <c r="H15" s="124" t="str">
        <f aca="false">IFERROR(IF(COUNT(CGAndSG!$AD$13),IF(CGAndSG!$AD$13=0,"0",CGAndSG!$AD$13),""),"")</f>
        <v/>
      </c>
      <c r="I15" s="125" t="str">
        <f aca="false">IFERROR(IF(COUNT(CGAndSG!H16),(CGAndSG!H16),""),"")</f>
        <v/>
      </c>
      <c r="J15" s="125" t="str">
        <f aca="false">IFERROR(IF(COUNT(CGAndSG!I16),(CGAndSG!I16),""),"")</f>
        <v/>
      </c>
      <c r="K15" s="126" t="str">
        <f aca="false">IFERROR(IF(COUNT(CGAndSG!J16),(CGAndSG!J16),""),"")</f>
        <v/>
      </c>
      <c r="L15" s="126" t="str">
        <f aca="false">IFERROR(IF(COUNT(CGAndSG!K16),(CGAndSG!K16),""),"")</f>
        <v/>
      </c>
      <c r="M15" s="127" t="str">
        <f aca="false">+IFERROR(IF(COUNT(L15),ROUND(L15/'Shareholding Pattern'!$L$57*100,2),""),0)</f>
        <v/>
      </c>
      <c r="N15" s="135" t="str">
        <f aca="false">IFERROR(IF(COUNT(CGAndSG!M16),(CGAndSG!M16),""),"")</f>
        <v/>
      </c>
      <c r="O15" s="128" t="str">
        <f aca="false">IFERROR(IF(COUNT(CGAndSG!N16),(CGAndSG!N16),""),"")</f>
        <v/>
      </c>
      <c r="P15" s="125" t="str">
        <f aca="false">IFERROR(IF(COUNT(CGAndSG!O16),(CGAndSG!O16),""),"")</f>
        <v/>
      </c>
      <c r="Q15" s="127" t="str">
        <f aca="false">IFERROR(IF(COUNT(CGAndSG!P16),(CGAndSG!P16),""),0)</f>
        <v/>
      </c>
      <c r="R15" s="125" t="str">
        <f aca="false">IFERROR(IF(COUNT(CGAndSG!Q16),(CGAndSG!Q16),""),"")</f>
        <v/>
      </c>
      <c r="S15" s="125" t="str">
        <f aca="false">IFERROR(IF(COUNT(CGAndSG!R16),(CGAndSG!R16),""),"")</f>
        <v/>
      </c>
      <c r="T15" s="125" t="str">
        <f aca="false">IFERROR(IF(COUNT(CGAndSG!S16),(CGAndSG!S16),""),"")</f>
        <v/>
      </c>
      <c r="U15" s="129" t="str">
        <f aca="false">+IFERROR(IF(COUNT(L15,T15),ROUND(SUM(L15,T15)/SUM('Shareholding Pattern'!$L$57,'Shareholding Pattern'!$T$57)*100,2),""),0)</f>
        <v/>
      </c>
      <c r="V15" s="130" t="str">
        <f aca="false">IFERROR(IF(COUNT(CGAndSG!U16),(CGAndSG!U16),""),"")</f>
        <v/>
      </c>
      <c r="W15" s="131" t="str">
        <f aca="false">+IFERROR(IF(COUNT(V15),ROUND(SUM(V15)/SUM(L15)*100,2),""),0)</f>
        <v/>
      </c>
      <c r="X15" s="130" t="str">
        <f aca="false">IFERROR(IF(COUNT(CGAndSG!W16),(CGAndSG!W16),""),"")</f>
        <v/>
      </c>
      <c r="Y15" s="129" t="str">
        <f aca="false">+IFERROR(IF(COUNT(X15),ROUND(SUM(X15)/SUM(L15)*100,2),""),0)</f>
        <v/>
      </c>
      <c r="Z15" s="125" t="str">
        <f aca="false">IFERROR(IF(COUNT(CGAndSG!Y16),(CGAndSG!Y16),""),"")</f>
        <v/>
      </c>
      <c r="AA15" s="132"/>
      <c r="AR15" s="0" t="s">
        <v>237</v>
      </c>
      <c r="AX15" s="0" t="s">
        <v>414</v>
      </c>
      <c r="AZ15" s="0" t="s">
        <v>415</v>
      </c>
      <c r="BF15" s="0" t="s">
        <v>416</v>
      </c>
    </row>
    <row r="16" customFormat="false" ht="20.1" hidden="false" customHeight="true" outlineLevel="0" collapsed="false">
      <c r="E16" s="121" t="s">
        <v>417</v>
      </c>
      <c r="F16" s="134" t="s">
        <v>418</v>
      </c>
      <c r="H16" s="136" t="str">
        <f aca="false">IFERROR(IF(COUNT(Banks!$AD$13),IF(Banks!$AD$13=0,"0",Banks!$AD$13),""),"")</f>
        <v/>
      </c>
      <c r="I16" s="125" t="str">
        <f aca="false">IFERROR(IF(COUNT(Banks!H16),(Banks!H16),""),"")</f>
        <v/>
      </c>
      <c r="J16" s="125" t="str">
        <f aca="false">IFERROR(IF(COUNT(Banks!I16),(Banks!I16),""),"")</f>
        <v/>
      </c>
      <c r="K16" s="137" t="str">
        <f aca="false">IFERROR(IF(COUNT(Banks!J16),(Banks!J16),""),"")</f>
        <v/>
      </c>
      <c r="L16" s="126" t="str">
        <f aca="false">IFERROR(IF(COUNT(Banks!K16),(Banks!K16),""),"")</f>
        <v/>
      </c>
      <c r="M16" s="127" t="str">
        <f aca="false">+IFERROR(IF(COUNT(L16),ROUND(L16/'Shareholding Pattern'!$L$57*100,2),""),0)</f>
        <v/>
      </c>
      <c r="N16" s="135" t="str">
        <f aca="false">IFERROR(IF(COUNT(Banks!M16),(Banks!M16),""),"")</f>
        <v/>
      </c>
      <c r="O16" s="128" t="str">
        <f aca="false">IFERROR(IF(COUNT(Banks!N16),(Banks!N16),""),"")</f>
        <v/>
      </c>
      <c r="P16" s="125" t="str">
        <f aca="false">IFERROR(IF(COUNT(Banks!O16),(Banks!O16),""),"")</f>
        <v/>
      </c>
      <c r="Q16" s="127" t="str">
        <f aca="false">IFERROR(IF(COUNT(Banks!P16),(Banks!P16),""),0)</f>
        <v/>
      </c>
      <c r="R16" s="125" t="str">
        <f aca="false">IFERROR(IF(COUNT(Banks!Q16),(Banks!Q16),""),"")</f>
        <v/>
      </c>
      <c r="S16" s="125" t="str">
        <f aca="false">IFERROR(IF(COUNT(Banks!R16),(Banks!R16),""),"")</f>
        <v/>
      </c>
      <c r="T16" s="125" t="str">
        <f aca="false">IFERROR(IF(COUNT(Banks!S16),(Banks!S16),""),"")</f>
        <v/>
      </c>
      <c r="U16" s="129" t="str">
        <f aca="false">+IFERROR(IF(COUNT(L16,T16),ROUND(SUM(L16,T16)/SUM('Shareholding Pattern'!$L$57,'Shareholding Pattern'!$T$57)*100,2),""),0)</f>
        <v/>
      </c>
      <c r="V16" s="130" t="str">
        <f aca="false">IFERROR(IF(COUNT(Banks!U16),(Banks!U16),""),"")</f>
        <v/>
      </c>
      <c r="W16" s="131" t="str">
        <f aca="false">+IFERROR(IF(COUNT(V16),ROUND(SUM(V16)/SUM(L16)*100,2),""),0)</f>
        <v/>
      </c>
      <c r="X16" s="130" t="str">
        <f aca="false">IFERROR(IF(COUNT(Banks!W16),(Banks!W16),""),"")</f>
        <v/>
      </c>
      <c r="Y16" s="129" t="str">
        <f aca="false">+IFERROR(IF(COUNT(X16),ROUND(SUM(X16)/SUM(L16)*100,2),""),0)</f>
        <v/>
      </c>
      <c r="Z16" s="125" t="str">
        <f aca="false">IFERROR(IF(COUNT(Banks!Y16),(Banks!Y16),""),"")</f>
        <v/>
      </c>
      <c r="AA16" s="132"/>
      <c r="AR16" s="0" t="s">
        <v>239</v>
      </c>
      <c r="AX16" s="0" t="s">
        <v>419</v>
      </c>
      <c r="AZ16" s="0" t="s">
        <v>420</v>
      </c>
      <c r="BF16" s="0" t="s">
        <v>421</v>
      </c>
    </row>
    <row r="17" customFormat="false" ht="20.1" hidden="false" customHeight="true" outlineLevel="0" collapsed="false">
      <c r="E17" s="138" t="s">
        <v>422</v>
      </c>
      <c r="F17" s="139" t="s">
        <v>423</v>
      </c>
      <c r="H17" s="136" t="str">
        <f aca="false">IFERROR(IF(COUNT(OtherIND!$AG$13),IF(OtherIND!$AG$13=0,"0",OtherIND!$AG$13),""),"")</f>
        <v/>
      </c>
      <c r="I17" s="140" t="str">
        <f aca="false">IFERROR(IF(COUNT(OtherIND!J16),(OtherIND!J16),""),"")</f>
        <v/>
      </c>
      <c r="J17" s="140" t="str">
        <f aca="false">IFERROR(IF(COUNT(OtherIND!K16),(OtherIND!K16),""),"")</f>
        <v/>
      </c>
      <c r="K17" s="141" t="str">
        <f aca="false">IFERROR(IF(COUNT(OtherIND!L16),(OtherIND!L16),""),"")</f>
        <v/>
      </c>
      <c r="L17" s="141" t="str">
        <f aca="false">IFERROR(IF(COUNT(OtherIND!M16),(OtherIND!M16),""),"")</f>
        <v/>
      </c>
      <c r="M17" s="142" t="str">
        <f aca="false">+IFERROR(IF(COUNT(L17),ROUND(L17/'Shareholding Pattern'!$L$57*100,2),""),0)</f>
        <v/>
      </c>
      <c r="N17" s="135" t="str">
        <f aca="false">IFERROR(IF(COUNT(OtherIND!O16),(OtherIND!O16),""),"")</f>
        <v/>
      </c>
      <c r="O17" s="128" t="str">
        <f aca="false">IFERROR(IF(COUNT(OtherIND!P16),(OtherIND!P16),""),"")</f>
        <v/>
      </c>
      <c r="P17" s="140" t="str">
        <f aca="false">IFERROR(IF(COUNT(OtherIND!Q16),(OtherIND!Q16),""),"")</f>
        <v/>
      </c>
      <c r="Q17" s="142" t="str">
        <f aca="false">IFERROR(IF(COUNT(OtherIND!R16),(OtherIND!R16),""),0)</f>
        <v/>
      </c>
      <c r="R17" s="140" t="str">
        <f aca="false">IFERROR(IF(COUNT(OtherIND!S16),(OtherIND!S16),""),"")</f>
        <v/>
      </c>
      <c r="S17" s="140" t="str">
        <f aca="false">IFERROR(IF(COUNT(OtherIND!T16),(OtherIND!T16),""),"")</f>
        <v/>
      </c>
      <c r="T17" s="140" t="str">
        <f aca="false">IFERROR(IF(COUNT(OtherIND!U16),(OtherIND!U16),""),"")</f>
        <v/>
      </c>
      <c r="U17" s="143" t="str">
        <f aca="false">+IFERROR(IF(COUNT(L17,T17),ROUND(SUM(L17,T17)/SUM('Shareholding Pattern'!$L$57,'Shareholding Pattern'!$T$57)*100,2),""),0)</f>
        <v/>
      </c>
      <c r="V17" s="130" t="str">
        <f aca="false">IFERROR(IF(COUNT(OtherIND!W16),(OtherIND!W16),""),"")</f>
        <v/>
      </c>
      <c r="W17" s="144" t="str">
        <f aca="false">+IFERROR(IF(COUNT(V17),ROUND(SUM(V17)/SUM(L17)*100,2),""),0)</f>
        <v/>
      </c>
      <c r="X17" s="130" t="str">
        <f aca="false">IFERROR(IF(COUNT(OtherIND!Y16),(OtherIND!Y16),""),"")</f>
        <v/>
      </c>
      <c r="Y17" s="143" t="str">
        <f aca="false">+IFERROR(IF(COUNT(X17),ROUND(SUM(X17)/SUM(L17)*100,2),""),0)</f>
        <v/>
      </c>
      <c r="Z17" s="140" t="str">
        <f aca="false">IFERROR(IF(COUNT(OtherIND!AA16),(OtherIND!AA16),""),"")</f>
        <v/>
      </c>
      <c r="AA17" s="132"/>
      <c r="AR17" s="0" t="s">
        <v>241</v>
      </c>
      <c r="AX17" s="0" t="s">
        <v>424</v>
      </c>
      <c r="AZ17" s="0" t="s">
        <v>425</v>
      </c>
      <c r="BF17" s="0" t="s">
        <v>426</v>
      </c>
    </row>
    <row r="18" customFormat="false" ht="20.1" hidden="false" customHeight="true" outlineLevel="0" collapsed="false">
      <c r="E18" s="145" t="s">
        <v>427</v>
      </c>
      <c r="F18" s="145"/>
      <c r="G18" s="145"/>
      <c r="H18" s="146" t="str">
        <f aca="false">+IFERROR(IF(COUNT(H14:H17),ROUND(SUM(H14:H17),0),""),"")</f>
        <v/>
      </c>
      <c r="I18" s="146" t="n">
        <f aca="false">+IFERROR(IF(COUNT(I14:I17),ROUND(SUM(I14:I17),0),""),"")</f>
        <v>2511075</v>
      </c>
      <c r="J18" s="146" t="str">
        <f aca="false">+IFERROR(IF(COUNT(J14:J17),ROUND(SUM(J14:J17),0),""),"")</f>
        <v/>
      </c>
      <c r="K18" s="147" t="str">
        <f aca="false">+IFERROR(IF(COUNT(K14:K17),ROUND(SUM(K14:K17),0),""),"")</f>
        <v/>
      </c>
      <c r="L18" s="146" t="n">
        <f aca="false">+IFERROR(IF(COUNT(L14:L17),ROUND(SUM(L14:L17),0),""),"")</f>
        <v>2511075</v>
      </c>
      <c r="M18" s="148" t="n">
        <f aca="false">+IFERROR(IF(COUNT(L18),ROUND(L18/'Shareholding Pattern'!$L$57*100,2),""),0)</f>
        <v>65.85</v>
      </c>
      <c r="N18" s="78" t="n">
        <f aca="false">+IFERROR(IF(COUNT(N14:N17),ROUND(SUM(N14:N17),0),""),"")</f>
        <v>2511075</v>
      </c>
      <c r="O18" s="78" t="str">
        <f aca="false">+IFERROR(IF(COUNT(O14:O17),ROUND(SUM(O14:O17),0),""),"")</f>
        <v/>
      </c>
      <c r="P18" s="146" t="n">
        <f aca="false">+IFERROR(IF(COUNT(P14:P17),ROUND(SUM(P14:P17),0),""),"")</f>
        <v>2511075</v>
      </c>
      <c r="Q18" s="148" t="n">
        <f aca="false">IFERROR(IF(COUNT(P18),ROUND(P18/$P$58*100,2),""),0)</f>
        <v>61.66</v>
      </c>
      <c r="R18" s="146" t="str">
        <f aca="false">+IFERROR(IF(COUNT(R14:R17),ROUND(SUM(R14:R17),0),""),"")</f>
        <v/>
      </c>
      <c r="S18" s="146" t="str">
        <f aca="false">+IFERROR(IF(COUNT(S14:S17),ROUND(SUM(S14:S17),0),""),"")</f>
        <v/>
      </c>
      <c r="T18" s="146" t="str">
        <f aca="false">+IFERROR(IF(COUNT(T14:T17),ROUND(SUM(T14:T17),0),""),"")</f>
        <v/>
      </c>
      <c r="U18" s="76" t="n">
        <f aca="false">+IFERROR(IF(COUNT(L18,T18),ROUND(SUM(L18,T18)/SUM('Shareholding Pattern'!$L$57,'Shareholding Pattern'!$T$57)*100,2),""),0)</f>
        <v>65.85</v>
      </c>
      <c r="V18" s="146" t="str">
        <f aca="false">+IFERROR(IF(COUNT(V14:V17),ROUND(SUM(V14:V17),0),""),"")</f>
        <v/>
      </c>
      <c r="W18" s="149" t="str">
        <f aca="false">+IFERROR(IF(COUNT(V18),ROUND(SUM(V18)/SUM(L18)*100,2),""),0)</f>
        <v/>
      </c>
      <c r="X18" s="146" t="str">
        <f aca="false">+IFERROR(IF(COUNT(X14:X17),ROUND(SUM(X14:X17),0),""),"")</f>
        <v/>
      </c>
      <c r="Y18" s="76" t="str">
        <f aca="false">+IFERROR(IF(COUNT(X18),ROUND(SUM(X18)/SUM(L18)*100,2),""),0)</f>
        <v/>
      </c>
      <c r="Z18" s="146" t="n">
        <f aca="false">+IFERROR(IF(COUNT(Z14:Z17),ROUND(SUM(Z14:Z17),0),""),"")</f>
        <v>2511075</v>
      </c>
      <c r="AA18" s="132"/>
      <c r="AR18" s="0" t="s">
        <v>243</v>
      </c>
      <c r="AX18" s="0" t="s">
        <v>428</v>
      </c>
      <c r="AZ18" s="0" t="s">
        <v>429</v>
      </c>
      <c r="BF18" s="0" t="s">
        <v>430</v>
      </c>
    </row>
    <row r="19" customFormat="false" ht="20.1" hidden="false" customHeight="true" outlineLevel="0" collapsed="false">
      <c r="E19" s="150" t="s">
        <v>431</v>
      </c>
      <c r="F19" s="151" t="s">
        <v>432</v>
      </c>
      <c r="G19" s="152"/>
      <c r="H19" s="153"/>
      <c r="I19" s="153"/>
      <c r="J19" s="153"/>
      <c r="K19" s="152"/>
      <c r="L19" s="152"/>
      <c r="M19" s="154"/>
      <c r="N19" s="155"/>
      <c r="O19" s="155"/>
      <c r="P19" s="153"/>
      <c r="Q19" s="154"/>
      <c r="R19" s="153"/>
      <c r="S19" s="153"/>
      <c r="T19" s="153"/>
      <c r="U19" s="152"/>
      <c r="V19" s="155"/>
      <c r="W19" s="152"/>
      <c r="X19" s="153"/>
      <c r="Y19" s="152"/>
      <c r="Z19" s="156"/>
      <c r="AA19" s="132"/>
      <c r="AX19" s="0" t="s">
        <v>433</v>
      </c>
      <c r="AZ19" s="0" t="s">
        <v>434</v>
      </c>
      <c r="BF19" s="0" t="s">
        <v>435</v>
      </c>
    </row>
    <row r="20" customFormat="false" ht="34.5" hidden="false" customHeight="true" outlineLevel="0" collapsed="false">
      <c r="E20" s="133" t="s">
        <v>407</v>
      </c>
      <c r="F20" s="157" t="s">
        <v>436</v>
      </c>
      <c r="H20" s="124" t="str">
        <f aca="false">IFERROR(IF(COUNT(Individuals!$AD$13),IF(Individuals!$AD$13=0,"0",Individuals!$AD$13),""),"")</f>
        <v/>
      </c>
      <c r="I20" s="124" t="str">
        <f aca="false">IFERROR(IF(COUNT(Individuals!H16),(Individuals!H16),""),"")</f>
        <v/>
      </c>
      <c r="J20" s="124" t="str">
        <f aca="false">IFERROR(IF(COUNT(Individuals!I16),(Individuals!I16),""),"")</f>
        <v/>
      </c>
      <c r="K20" s="158" t="str">
        <f aca="false">IFERROR(IF(COUNT(Individuals!J16),(Individuals!J16),""),"")</f>
        <v/>
      </c>
      <c r="L20" s="124" t="str">
        <f aca="false">IFERROR(IF(COUNT(Individuals!K16),(Individuals!K16),""),"")</f>
        <v/>
      </c>
      <c r="M20" s="159" t="str">
        <f aca="false">+IFERROR(IF(COUNT(L20),ROUND(L20/'Shareholding Pattern'!$L$57*100,2),""),0)</f>
        <v/>
      </c>
      <c r="N20" s="135" t="str">
        <f aca="false">IFERROR(IF(COUNT(Individuals!M16),(Individuals!M16),""),"")</f>
        <v/>
      </c>
      <c r="O20" s="128" t="str">
        <f aca="false">IFERROR(IF(COUNT(Individuals!N16),(Individuals!N16),""),"")</f>
        <v/>
      </c>
      <c r="P20" s="124" t="str">
        <f aca="false">IFERROR(IF(COUNT(Individuals!O16),(Individuals!O16),""),"")</f>
        <v/>
      </c>
      <c r="Q20" s="160" t="str">
        <f aca="false">IFERROR(IF(COUNT(Individuals!P16),(Individuals!P16),""),0)</f>
        <v/>
      </c>
      <c r="R20" s="124" t="str">
        <f aca="false">IFERROR(IF(COUNT(Individuals!Q16),(Individuals!Q16),""),"")</f>
        <v/>
      </c>
      <c r="S20" s="124" t="str">
        <f aca="false">IFERROR(IF(COUNT(Individuals!R16),(Individuals!R16),""),"")</f>
        <v/>
      </c>
      <c r="T20" s="124" t="str">
        <f aca="false">IFERROR(IF(COUNT(Individuals!S16),(Individuals!S16),""),"")</f>
        <v/>
      </c>
      <c r="U20" s="161" t="str">
        <f aca="false">+IFERROR(IF(COUNT(L20,T20),ROUND(SUM(L20,T20)/SUM('Shareholding Pattern'!$L$57,'Shareholding Pattern'!$T$57)*100,2),""),0)</f>
        <v/>
      </c>
      <c r="V20" s="130" t="str">
        <f aca="false">IFERROR(IF(COUNT(Individuals!U16),(Individuals!U16),""),"")</f>
        <v/>
      </c>
      <c r="W20" s="162" t="str">
        <f aca="false">+IFERROR(IF(COUNT(V20),ROUND(SUM(V20)/SUM(L20)*100,2),""),0)</f>
        <v/>
      </c>
      <c r="X20" s="130" t="str">
        <f aca="false">IFERROR(IF(COUNT(Individuals!W16),(Individuals!W16),""),"")</f>
        <v/>
      </c>
      <c r="Y20" s="161" t="str">
        <f aca="false">+IFERROR(IF(COUNT(X20),ROUND(SUM(X20)/SUM(L20)*100,2),""),0)</f>
        <v/>
      </c>
      <c r="Z20" s="124" t="str">
        <f aca="false">IFERROR(IF(COUNT(Individuals!Y16),(Individuals!Y16),""),"")</f>
        <v/>
      </c>
      <c r="AA20" s="132"/>
      <c r="AR20" s="0" t="s">
        <v>245</v>
      </c>
      <c r="AX20" s="0" t="s">
        <v>437</v>
      </c>
      <c r="AZ20" s="0" t="s">
        <v>438</v>
      </c>
      <c r="BF20" s="0" t="s">
        <v>439</v>
      </c>
    </row>
    <row r="21" customFormat="false" ht="20.1" hidden="false" customHeight="true" outlineLevel="0" collapsed="false">
      <c r="E21" s="133" t="s">
        <v>412</v>
      </c>
      <c r="F21" s="163" t="s">
        <v>433</v>
      </c>
      <c r="H21" s="136" t="str">
        <f aca="false">IFERROR(IF(COUNT(Government!$AD$13),IF(Government!$AD$13=0,"0",Government!$AD$13),""),"")</f>
        <v/>
      </c>
      <c r="I21" s="136" t="str">
        <f aca="false">IFERROR(IF(COUNT(Government!H16),(Government!H16),""),"")</f>
        <v/>
      </c>
      <c r="J21" s="136" t="str">
        <f aca="false">IFERROR(IF(COUNT(Government!I16),(Government!I16),""),"")</f>
        <v/>
      </c>
      <c r="K21" s="164" t="str">
        <f aca="false">IFERROR(IF(COUNT(Government!J16),(Government!J16),""),"")</f>
        <v/>
      </c>
      <c r="L21" s="136" t="str">
        <f aca="false">IFERROR(IF(COUNT(Government!K16),(Government!K16),""),"")</f>
        <v/>
      </c>
      <c r="M21" s="127" t="str">
        <f aca="false">+IFERROR(IF(COUNT(L21),ROUND(L21/'Shareholding Pattern'!$L$57*100,2),""),0)</f>
        <v/>
      </c>
      <c r="N21" s="135" t="str">
        <f aca="false">IFERROR(IF(COUNT(Government!M16),(Government!M16),""),"")</f>
        <v/>
      </c>
      <c r="O21" s="128" t="str">
        <f aca="false">IFERROR(IF(COUNT(Government!N16),(Government!N16),""),"")</f>
        <v/>
      </c>
      <c r="P21" s="136" t="str">
        <f aca="false">IFERROR(IF(COUNT(Government!O16),(Government!O16),""),"")</f>
        <v/>
      </c>
      <c r="Q21" s="165" t="str">
        <f aca="false">IFERROR(IF(COUNT(Government!P16),(Government!P16),""),0)</f>
        <v/>
      </c>
      <c r="R21" s="136" t="str">
        <f aca="false">IFERROR(IF(COUNT(Government!Q16),(Government!Q16),""),"")</f>
        <v/>
      </c>
      <c r="S21" s="136" t="str">
        <f aca="false">IFERROR(IF(COUNT(Government!R16),(Government!R16),""),"")</f>
        <v/>
      </c>
      <c r="T21" s="136" t="str">
        <f aca="false">IFERROR(IF(COUNT(Government!S16),(Government!S16),""),"")</f>
        <v/>
      </c>
      <c r="U21" s="129" t="str">
        <f aca="false">+IFERROR(IF(COUNT(L21,T21),ROUND(SUM(L21,T21)/SUM('Shareholding Pattern'!$L$57,'Shareholding Pattern'!$T$57)*100,2),""),0)</f>
        <v/>
      </c>
      <c r="V21" s="130" t="str">
        <f aca="false">IFERROR(IF(COUNT(Government!U16),(Government!U16),""),"")</f>
        <v/>
      </c>
      <c r="W21" s="131" t="str">
        <f aca="false">+IFERROR(IF(COUNT(V21),ROUND(SUM(V21)/SUM(L21)*100,2),""),0)</f>
        <v/>
      </c>
      <c r="X21" s="130" t="str">
        <f aca="false">IFERROR(IF(COUNT(Government!W16),(Government!W16),""),"")</f>
        <v/>
      </c>
      <c r="Y21" s="129" t="str">
        <f aca="false">+IFERROR(IF(COUNT(X21),ROUND(SUM(X21)/SUM(L21)*100,2),""),0)</f>
        <v/>
      </c>
      <c r="Z21" s="136" t="str">
        <f aca="false">IFERROR(IF(COUNT(Government!Y16),(Government!Y16),""),"")</f>
        <v/>
      </c>
      <c r="AA21" s="132"/>
      <c r="AR21" s="0" t="s">
        <v>247</v>
      </c>
      <c r="AX21" s="0" t="s">
        <v>440</v>
      </c>
      <c r="AZ21" s="0" t="s">
        <v>441</v>
      </c>
      <c r="BF21" s="0" t="s">
        <v>442</v>
      </c>
    </row>
    <row r="22" customFormat="false" ht="20.1" hidden="false" customHeight="true" outlineLevel="0" collapsed="false">
      <c r="E22" s="133" t="s">
        <v>417</v>
      </c>
      <c r="F22" s="163" t="s">
        <v>437</v>
      </c>
      <c r="H22" s="136" t="str">
        <f aca="false">IFERROR(IF(COUNT(Institutions!$AD$13),IF(Institutions!$AD$13=0,"0",Institutions!$AD$13),""),"")</f>
        <v/>
      </c>
      <c r="I22" s="136" t="str">
        <f aca="false">IFERROR(IF(COUNT(Institutions!H16),(Institutions!H16),""),"")</f>
        <v/>
      </c>
      <c r="J22" s="136" t="str">
        <f aca="false">IFERROR(IF(COUNT(Institutions!I16),(Institutions!I16),""),"")</f>
        <v/>
      </c>
      <c r="K22" s="164" t="str">
        <f aca="false">IFERROR(IF(COUNT(Institutions!J16),(Institutions!J16),""),"")</f>
        <v/>
      </c>
      <c r="L22" s="136" t="str">
        <f aca="false">IFERROR(IF(COUNT(Institutions!K16),(Institutions!K16),""),"")</f>
        <v/>
      </c>
      <c r="M22" s="127" t="str">
        <f aca="false">+IFERROR(IF(COUNT(L22),ROUND(L22/'Shareholding Pattern'!$L$57*100,2),""),0)</f>
        <v/>
      </c>
      <c r="N22" s="135" t="str">
        <f aca="false">IFERROR(IF(COUNT(Institutions!M16),(Institutions!M16),""),"")</f>
        <v/>
      </c>
      <c r="O22" s="128" t="str">
        <f aca="false">IFERROR(IF(COUNT(Institutions!N16),(Institutions!N16),""),"")</f>
        <v/>
      </c>
      <c r="P22" s="136" t="str">
        <f aca="false">IFERROR(IF(COUNT(Institutions!O16),(Institutions!O16),""),"")</f>
        <v/>
      </c>
      <c r="Q22" s="165" t="str">
        <f aca="false">IFERROR(IF(COUNT(Institutions!P16),(Institutions!P16),""),0)</f>
        <v/>
      </c>
      <c r="R22" s="136" t="str">
        <f aca="false">IFERROR(IF(COUNT(Institutions!Q16),(Institutions!Q16),""),"")</f>
        <v/>
      </c>
      <c r="S22" s="136" t="str">
        <f aca="false">IFERROR(IF(COUNT(Institutions!R16),(Institutions!R16),""),"")</f>
        <v/>
      </c>
      <c r="T22" s="136" t="str">
        <f aca="false">IFERROR(IF(COUNT(Institutions!S16),(Institutions!S16),""),"")</f>
        <v/>
      </c>
      <c r="U22" s="129" t="str">
        <f aca="false">+IFERROR(IF(COUNT(L22,T22),ROUND(SUM(L22,T22)/SUM('Shareholding Pattern'!$L$57,'Shareholding Pattern'!$T$57)*100,2),""),0)</f>
        <v/>
      </c>
      <c r="V22" s="130" t="str">
        <f aca="false">IFERROR(IF(COUNT(Institutions!U16),(Institutions!U16),""),"")</f>
        <v/>
      </c>
      <c r="W22" s="131" t="str">
        <f aca="false">+IFERROR(IF(COUNT(V22),ROUND(SUM(V22)/SUM(L22)*100,2),""),0)</f>
        <v/>
      </c>
      <c r="X22" s="130" t="str">
        <f aca="false">IFERROR(IF(COUNT(Institutions!W16),(Institutions!W16),""),"")</f>
        <v/>
      </c>
      <c r="Y22" s="129" t="str">
        <f aca="false">+IFERROR(IF(COUNT(X22),ROUND(SUM(X22)/SUM(L22)*100,2),""),0)</f>
        <v/>
      </c>
      <c r="Z22" s="136" t="str">
        <f aca="false">IFERROR(IF(COUNT(Institutions!Y16),(Institutions!Y16),""),"")</f>
        <v/>
      </c>
      <c r="AA22" s="132"/>
      <c r="AR22" s="0" t="s">
        <v>249</v>
      </c>
      <c r="AX22" s="0" t="s">
        <v>443</v>
      </c>
      <c r="AZ22" s="0" t="s">
        <v>444</v>
      </c>
      <c r="BF22" s="0" t="s">
        <v>445</v>
      </c>
    </row>
    <row r="23" customFormat="false" ht="20.1" hidden="false" customHeight="true" outlineLevel="0" collapsed="false">
      <c r="E23" s="133" t="s">
        <v>422</v>
      </c>
      <c r="F23" s="163" t="s">
        <v>446</v>
      </c>
      <c r="H23" s="136" t="str">
        <f aca="false">IFERROR(IF(COUNT(FPIPromoter!$AD$13),IF(FPIPromoter!$AD$13=0,"0",FPIPromoter!$AD$13),""),"")</f>
        <v/>
      </c>
      <c r="I23" s="136" t="str">
        <f aca="false">IFERROR(IF(COUNT(FPIPromoter!H16),(FPIPromoter!H16),""),"")</f>
        <v/>
      </c>
      <c r="J23" s="136" t="str">
        <f aca="false">IFERROR(IF(COUNT(FPIPromoter!I16),(FPIPromoter!I16),""),"")</f>
        <v/>
      </c>
      <c r="K23" s="164" t="str">
        <f aca="false">IFERROR(IF(COUNT(FPIPromoter!J16),(FPIPromoter!J16),""),"")</f>
        <v/>
      </c>
      <c r="L23" s="136" t="str">
        <f aca="false">IFERROR(IF(COUNT(FPIPromoter!K16),(FPIPromoter!K16),""),"")</f>
        <v/>
      </c>
      <c r="M23" s="127" t="str">
        <f aca="false">+IFERROR(IF(COUNT(L23),ROUND(L23/'Shareholding Pattern'!$L$57*100,2),""),0)</f>
        <v/>
      </c>
      <c r="N23" s="135" t="str">
        <f aca="false">IFERROR(IF(COUNT(FPIPromoter!M16),(FPIPromoter!M16),""),"")</f>
        <v/>
      </c>
      <c r="O23" s="128" t="str">
        <f aca="false">IFERROR(IF(COUNT(FPIPromoter!N16),(FPIPromoter!N16),""),"")</f>
        <v/>
      </c>
      <c r="P23" s="136" t="str">
        <f aca="false">IFERROR(IF(COUNT(FPIPromoter!O16),(FPIPromoter!O16),""),"")</f>
        <v/>
      </c>
      <c r="Q23" s="165" t="str">
        <f aca="false">IFERROR(IF(COUNT(FPIPromoter!P16),(FPIPromoter!P16),""),0)</f>
        <v/>
      </c>
      <c r="R23" s="136" t="str">
        <f aca="false">IFERROR(IF(COUNT(FPIPromoter!Q16),(FPIPromoter!Q16),""),"")</f>
        <v/>
      </c>
      <c r="S23" s="136" t="str">
        <f aca="false">IFERROR(IF(COUNT(FPIPromoter!R16),(FPIPromoter!R16),""),"")</f>
        <v/>
      </c>
      <c r="T23" s="136" t="str">
        <f aca="false">IFERROR(IF(COUNT(FPIPromoter!S16),(FPIPromoter!S16),""),"")</f>
        <v/>
      </c>
      <c r="U23" s="129" t="str">
        <f aca="false">+IFERROR(IF(COUNT(L23,T23),ROUND(SUM(L23,T23)/SUM('Shareholding Pattern'!$L$57,'Shareholding Pattern'!$T$57)*100,2),""),0)</f>
        <v/>
      </c>
      <c r="V23" s="130" t="str">
        <f aca="false">IFERROR(IF(COUNT(FPIPromoter!U16),(FPIPromoter!U16),""),"")</f>
        <v/>
      </c>
      <c r="W23" s="131" t="str">
        <f aca="false">+IFERROR(IF(COUNT(V23),ROUND(SUM(V23)/SUM(L23)*100,2),""),0)</f>
        <v/>
      </c>
      <c r="X23" s="130" t="str">
        <f aca="false">IFERROR(IF(COUNT(FPIPromoter!W16),(FPIPromoter!W16),""),"")</f>
        <v/>
      </c>
      <c r="Y23" s="129" t="str">
        <f aca="false">+IFERROR(IF(COUNT(X23),ROUND(SUM(X23)/SUM(L23)*100,2),""),0)</f>
        <v/>
      </c>
      <c r="Z23" s="136" t="str">
        <f aca="false">IFERROR(IF(COUNT(FPIPromoter!Y16),(FPIPromoter!Y16),""),"")</f>
        <v/>
      </c>
      <c r="AA23" s="132"/>
      <c r="AR23" s="0" t="s">
        <v>251</v>
      </c>
      <c r="AX23" s="0" t="s">
        <v>447</v>
      </c>
      <c r="AZ23" s="0" t="s">
        <v>448</v>
      </c>
      <c r="BF23" s="0" t="s">
        <v>449</v>
      </c>
    </row>
    <row r="24" customFormat="false" ht="20.1" hidden="false" customHeight="true" outlineLevel="0" collapsed="false">
      <c r="E24" s="166" t="s">
        <v>450</v>
      </c>
      <c r="F24" s="167" t="s">
        <v>423</v>
      </c>
      <c r="H24" s="168" t="str">
        <f aca="false">IFERROR(IF(COUNT(OtherForeign!$AG$13),IF(OtherForeign!$AG$13=0,"0",OtherForeign!$AG$13),""),"")</f>
        <v/>
      </c>
      <c r="I24" s="168" t="str">
        <f aca="false">IFERROR(IF(COUNT(OtherForeign!J16),(OtherForeign!J16),""),"")</f>
        <v/>
      </c>
      <c r="J24" s="168" t="str">
        <f aca="false">IFERROR(IF(COUNT(OtherForeign!K16),(OtherForeign!K16),""),"")</f>
        <v/>
      </c>
      <c r="K24" s="169" t="str">
        <f aca="false">IFERROR(IF(COUNT(OtherForeign!L16),(OtherForeign!L16),""),"")</f>
        <v/>
      </c>
      <c r="L24" s="168" t="str">
        <f aca="false">IFERROR(IF(COUNT(OtherForeign!M16),(OtherForeign!M16),""),"")</f>
        <v/>
      </c>
      <c r="M24" s="142" t="str">
        <f aca="false">+IFERROR(IF(COUNT(L24),ROUND(L24/'Shareholding Pattern'!$L$57*100,2),""),0)</f>
        <v/>
      </c>
      <c r="N24" s="135" t="str">
        <f aca="false">IFERROR(IF(COUNT(OtherForeign!O16),(OtherForeign!O16),""),"")</f>
        <v/>
      </c>
      <c r="O24" s="128" t="str">
        <f aca="false">IFERROR(IF(COUNT(OtherForeign!P16),(OtherForeign!P16),""),"")</f>
        <v/>
      </c>
      <c r="P24" s="168" t="str">
        <f aca="false">IFERROR(IF(COUNT(OtherForeign!Q16),(OtherForeign!Q16),""),"")</f>
        <v/>
      </c>
      <c r="Q24" s="170" t="str">
        <f aca="false">IFERROR(IF(COUNT(OtherForeign!R16),(OtherForeign!R16),""),0)</f>
        <v/>
      </c>
      <c r="R24" s="168" t="str">
        <f aca="false">IFERROR(IF(COUNT(OtherForeign!S16),(OtherForeign!S16),""),"")</f>
        <v/>
      </c>
      <c r="S24" s="168" t="str">
        <f aca="false">IFERROR(IF(COUNT(OtherForeign!T16),(OtherForeign!T16),""),"")</f>
        <v/>
      </c>
      <c r="T24" s="168" t="str">
        <f aca="false">IFERROR(IF(COUNT(OtherForeign!U16),(OtherForeign!U16),""),"")</f>
        <v/>
      </c>
      <c r="U24" s="143" t="str">
        <f aca="false">+IFERROR(IF(COUNT(L24,T24),ROUND(SUM(L24,T24)/SUM('Shareholding Pattern'!$L$57,'Shareholding Pattern'!$T$57)*100,2),""),0)</f>
        <v/>
      </c>
      <c r="V24" s="130" t="str">
        <f aca="false">IFERROR(IF(COUNT(OtherForeign!W16),(OtherForeign!W16),""),"")</f>
        <v/>
      </c>
      <c r="W24" s="144" t="str">
        <f aca="false">+IFERROR(IF(COUNT(V24),ROUND(SUM(V24)/SUM(L24)*100,2),""),0)</f>
        <v/>
      </c>
      <c r="X24" s="130" t="str">
        <f aca="false">IFERROR(IF(COUNT(OtherForeign!Y16),(OtherForeign!Y16),""),"")</f>
        <v/>
      </c>
      <c r="Y24" s="143" t="str">
        <f aca="false">+IFERROR(IF(COUNT(X24),ROUND(SUM(X24)/SUM(L24)*100,2),""),0)</f>
        <v/>
      </c>
      <c r="Z24" s="168" t="str">
        <f aca="false">IFERROR(IF(COUNT(OtherForeign!AA16),(OtherForeign!AA16),""),"")</f>
        <v/>
      </c>
      <c r="AA24" s="132"/>
      <c r="AR24" s="0" t="s">
        <v>253</v>
      </c>
      <c r="AX24" s="0" t="s">
        <v>451</v>
      </c>
      <c r="AZ24" s="0" t="s">
        <v>452</v>
      </c>
      <c r="BF24" s="0" t="s">
        <v>453</v>
      </c>
    </row>
    <row r="25" customFormat="false" ht="20.1" hidden="false" customHeight="true" outlineLevel="0" collapsed="false">
      <c r="E25" s="145" t="s">
        <v>454</v>
      </c>
      <c r="F25" s="145"/>
      <c r="G25" s="145"/>
      <c r="H25" s="146" t="str">
        <f aca="false">+IFERROR(IF(COUNT(H20:H24),ROUND(SUM(H20:H24),0),""),"")</f>
        <v/>
      </c>
      <c r="I25" s="146" t="str">
        <f aca="false">+IFERROR(IF(COUNT(I20:I24),ROUND(SUM(I20:I24),0),""),"")</f>
        <v/>
      </c>
      <c r="J25" s="146" t="str">
        <f aca="false">+IFERROR(IF(COUNT(J20:J24),ROUND(SUM(J20:J24),0),""),"")</f>
        <v/>
      </c>
      <c r="K25" s="147" t="str">
        <f aca="false">+IFERROR(IF(COUNT(K20:K24),ROUND(SUM(K20:K24),0),""),"")</f>
        <v/>
      </c>
      <c r="L25" s="146" t="str">
        <f aca="false">+IFERROR(IF(COUNT(L20:L24),ROUND(SUM(L20:L24),0),""),"")</f>
        <v/>
      </c>
      <c r="M25" s="148" t="str">
        <f aca="false">+IFERROR(IF(COUNT(L25),ROUND(L25/'Shareholding Pattern'!$L$57*100,2),""),0)</f>
        <v/>
      </c>
      <c r="N25" s="78" t="str">
        <f aca="false">+IFERROR(IF(COUNT(N20:N24),ROUND(SUM(N20:N24),0),""),"")</f>
        <v/>
      </c>
      <c r="O25" s="78" t="str">
        <f aca="false">+IFERROR(IF(COUNT(O20:O24),ROUND(SUM(O20:O24),0),""),"")</f>
        <v/>
      </c>
      <c r="P25" s="146" t="str">
        <f aca="false">+IFERROR(IF(COUNT(P20:P24),ROUND(SUM(P20:P24),0),""),"")</f>
        <v/>
      </c>
      <c r="Q25" s="148" t="str">
        <f aca="false">IFERROR(IF(COUNT(P25),ROUND(P25/$P$58*100,2),""),0)</f>
        <v/>
      </c>
      <c r="R25" s="146" t="str">
        <f aca="false">+IFERROR(IF(COUNT(R20:R24),ROUND(SUM(R20:R24),0),""),"")</f>
        <v/>
      </c>
      <c r="S25" s="146" t="str">
        <f aca="false">+IFERROR(IF(COUNT(S20:S24),ROUND(SUM(S20:S24),0),""),"")</f>
        <v/>
      </c>
      <c r="T25" s="146" t="str">
        <f aca="false">+IFERROR(IF(COUNT(T20:T24),ROUND(SUM(T20:T24),0),""),"")</f>
        <v/>
      </c>
      <c r="U25" s="76" t="str">
        <f aca="false">+IFERROR(IF(COUNT(L25,T25),ROUND(SUM(L25,T25)/SUM('Shareholding Pattern'!$L$57,'Shareholding Pattern'!$T$57)*100,2),""),0)</f>
        <v/>
      </c>
      <c r="V25" s="146" t="str">
        <f aca="false">+IFERROR(IF(COUNT(V20:V24),ROUND(SUM(V20:V24),0),""),"")</f>
        <v/>
      </c>
      <c r="W25" s="149" t="str">
        <f aca="false">+IFERROR(IF(COUNT(V25),ROUND(SUM(V25)/SUM(L25)*100,2),""),0)</f>
        <v/>
      </c>
      <c r="X25" s="146" t="str">
        <f aca="false">+IFERROR(IF(COUNT(X20:X24),ROUND(SUM(X20:X24),0),""),"")</f>
        <v/>
      </c>
      <c r="Y25" s="76" t="str">
        <f aca="false">+IFERROR(IF(COUNT(X25),ROUND(SUM(X25)/SUM(L25)*100,2),""),0)</f>
        <v/>
      </c>
      <c r="Z25" s="146" t="str">
        <f aca="false">+IFERROR(IF(COUNT(Z20:Z24),ROUND(SUM(Z20:Z24),0),""),"")</f>
        <v/>
      </c>
      <c r="AR25" s="0" t="s">
        <v>255</v>
      </c>
      <c r="AX25" s="0" t="s">
        <v>455</v>
      </c>
      <c r="AZ25" s="0" t="s">
        <v>456</v>
      </c>
      <c r="BF25" s="0" t="s">
        <v>457</v>
      </c>
    </row>
    <row r="26" customFormat="false" ht="36.75" hidden="false" customHeight="true" outlineLevel="0" collapsed="false">
      <c r="E26" s="171" t="s">
        <v>458</v>
      </c>
      <c r="F26" s="171"/>
      <c r="G26" s="171"/>
      <c r="H26" s="146" t="str">
        <f aca="false">+IFERROR(IF(COUNT(H18,H25),ROUND(SUM(H18,H25),0),""),"")</f>
        <v/>
      </c>
      <c r="I26" s="146" t="n">
        <f aca="false">+IFERROR(IF(COUNT(I18,I25),ROUND(SUM(I18,I25),0),""),"")</f>
        <v>2511075</v>
      </c>
      <c r="J26" s="146" t="str">
        <f aca="false">+IFERROR(IF(COUNT(J18,J25),ROUND(SUM(J18,J25),0),""),"")</f>
        <v/>
      </c>
      <c r="K26" s="147" t="str">
        <f aca="false">+IFERROR(IF(COUNT(K18,K25),ROUND(SUM(K18,K25),0),""),"")</f>
        <v/>
      </c>
      <c r="L26" s="146" t="n">
        <f aca="false">+IFERROR(IF(COUNT(L18,L25),ROUND(SUM(L18,L25),0),""),"")</f>
        <v>2511075</v>
      </c>
      <c r="M26" s="148" t="n">
        <f aca="false">+IFERROR(IF(COUNT(L26),ROUND(L26/'Shareholding Pattern'!$L$57*100,2),""),0)</f>
        <v>65.85</v>
      </c>
      <c r="N26" s="78" t="n">
        <f aca="false">+IFERROR(IF(COUNT(N18,N25),ROUND(SUM(N18,N25),0),""),"")</f>
        <v>2511075</v>
      </c>
      <c r="O26" s="78" t="str">
        <f aca="false">+IFERROR(IF(COUNT(O18,O25),ROUND(SUM(O18,O25),0),""),"")</f>
        <v/>
      </c>
      <c r="P26" s="146" t="n">
        <f aca="false">+IFERROR(IF(COUNT(P18,P25),ROUND(SUM(P18,P25),0),""),"")</f>
        <v>2511075</v>
      </c>
      <c r="Q26" s="148" t="n">
        <f aca="false">IFERROR(IF(COUNT(P26),ROUND(P26/$P$58*100,2),""),0)</f>
        <v>61.66</v>
      </c>
      <c r="R26" s="146" t="str">
        <f aca="false">+IFERROR(IF(COUNT(R18,R25),ROUND(SUM(R18,R25),0),""),"")</f>
        <v/>
      </c>
      <c r="S26" s="146" t="str">
        <f aca="false">+IFERROR(IF(COUNT(S18,S25),ROUND(SUM(S18,S25),0),""),"")</f>
        <v/>
      </c>
      <c r="T26" s="146" t="str">
        <f aca="false">+IFERROR(IF(COUNT(T18,T25),ROUND(SUM(T18,T25),0),""),"")</f>
        <v/>
      </c>
      <c r="U26" s="76" t="n">
        <f aca="false">+IFERROR(IF(COUNT(L26,T26),ROUND(SUM(L26,T26)/SUM('Shareholding Pattern'!$L$57,'Shareholding Pattern'!$T$57)*100,2),""),0)</f>
        <v>65.85</v>
      </c>
      <c r="V26" s="146" t="str">
        <f aca="false">+IFERROR(IF(COUNT(V18,V25),ROUND(SUM(V18,V25),0),""),"")</f>
        <v/>
      </c>
      <c r="W26" s="149" t="str">
        <f aca="false">+IFERROR(IF(COUNT(V26),ROUND(SUM(V26)/SUM(L26)*100,2),""),0)</f>
        <v/>
      </c>
      <c r="X26" s="146" t="str">
        <f aca="false">+IFERROR(IF(COUNT(X18,X25),ROUND(SUM(X18,X25),0),""),"")</f>
        <v/>
      </c>
      <c r="Y26" s="76" t="str">
        <f aca="false">+IFERROR(IF(COUNT(X26),ROUND(SUM(X26)/SUM(L26)*100,2),""),0)</f>
        <v/>
      </c>
      <c r="Z26" s="146" t="n">
        <f aca="false">+IFERROR(IF(COUNT(Z18,Z25),ROUND(SUM(Z18,Z25),0),""),"")</f>
        <v>2511075</v>
      </c>
      <c r="AR26" s="0" t="s">
        <v>257</v>
      </c>
      <c r="AX26" s="0" t="s">
        <v>459</v>
      </c>
      <c r="AZ26" s="0" t="s">
        <v>460</v>
      </c>
      <c r="BF26" s="0" t="s">
        <v>461</v>
      </c>
    </row>
    <row r="27" customFormat="false" ht="33" hidden="false" customHeight="true" outlineLevel="0" collapsed="false">
      <c r="E27" s="172"/>
      <c r="F27" s="173" t="s">
        <v>462</v>
      </c>
      <c r="M27" s="0"/>
      <c r="N27" s="0"/>
      <c r="O27" s="0"/>
      <c r="Q27" s="0"/>
      <c r="U27" s="0"/>
      <c r="V27" s="0"/>
      <c r="W27" s="0"/>
      <c r="X27" s="0"/>
      <c r="Y27" s="0"/>
      <c r="AX27" s="0" t="s">
        <v>463</v>
      </c>
      <c r="AZ27" s="0" t="s">
        <v>464</v>
      </c>
      <c r="BF27" s="0" t="s">
        <v>465</v>
      </c>
    </row>
    <row r="28" customFormat="false" ht="31.5" hidden="false" customHeight="true" outlineLevel="0" collapsed="false">
      <c r="E28" s="174" t="s">
        <v>466</v>
      </c>
      <c r="F28" s="175" t="s">
        <v>467</v>
      </c>
      <c r="G28" s="176"/>
      <c r="H28" s="177" t="s">
        <v>468</v>
      </c>
      <c r="I28" s="178"/>
      <c r="J28" s="178"/>
      <c r="K28" s="176"/>
      <c r="L28" s="176"/>
      <c r="M28" s="176"/>
      <c r="N28" s="176"/>
      <c r="O28" s="176"/>
      <c r="P28" s="178"/>
      <c r="Q28" s="176"/>
      <c r="R28" s="178"/>
      <c r="S28" s="178"/>
      <c r="T28" s="178"/>
      <c r="U28" s="176"/>
      <c r="V28" s="176"/>
      <c r="W28" s="176"/>
      <c r="X28" s="176"/>
      <c r="Y28" s="176"/>
      <c r="Z28" s="179"/>
      <c r="AX28" s="0" t="s">
        <v>469</v>
      </c>
      <c r="AZ28" s="0" t="s">
        <v>470</v>
      </c>
      <c r="BF28" s="0" t="s">
        <v>471</v>
      </c>
    </row>
    <row r="29" customFormat="false" ht="20.1" hidden="false" customHeight="true" outlineLevel="0" collapsed="false">
      <c r="E29" s="180" t="s">
        <v>405</v>
      </c>
      <c r="F29" s="181" t="s">
        <v>437</v>
      </c>
      <c r="G29" s="181"/>
      <c r="H29" s="181"/>
      <c r="I29" s="181"/>
      <c r="J29" s="181"/>
      <c r="K29" s="181"/>
      <c r="L29" s="181"/>
      <c r="M29" s="181"/>
      <c r="N29" s="181"/>
      <c r="O29" s="181"/>
      <c r="P29" s="181"/>
      <c r="Q29" s="181"/>
      <c r="R29" s="181"/>
      <c r="S29" s="181"/>
      <c r="T29" s="181"/>
      <c r="U29" s="181"/>
      <c r="V29" s="181"/>
      <c r="W29" s="181"/>
      <c r="X29" s="181"/>
      <c r="Y29" s="181"/>
      <c r="Z29" s="181"/>
      <c r="AX29" s="0" t="s">
        <v>472</v>
      </c>
      <c r="AZ29" s="0" t="s">
        <v>473</v>
      </c>
      <c r="BF29" s="0" t="s">
        <v>474</v>
      </c>
    </row>
    <row r="30" customFormat="false" ht="20.1" hidden="false" customHeight="true" outlineLevel="0" collapsed="false">
      <c r="E30" s="133" t="s">
        <v>407</v>
      </c>
      <c r="F30" s="182" t="s">
        <v>475</v>
      </c>
      <c r="H30" s="183"/>
      <c r="I30" s="183"/>
      <c r="J30" s="183"/>
      <c r="K30" s="184"/>
      <c r="L30" s="185" t="str">
        <f aca="false">+IFERROR(IF(COUNT(I30:K30),ROUND(SUM(I30:K30),0),""),"")</f>
        <v/>
      </c>
      <c r="M30" s="186" t="str">
        <f aca="false">+IFERROR(IF(COUNT(L30),ROUND(L30/'Shareholding Pattern'!$L$57*100,2),""),"")</f>
        <v/>
      </c>
      <c r="N30" s="187" t="str">
        <f aca="false">IF(I30="","",I30)</f>
        <v/>
      </c>
      <c r="O30" s="184"/>
      <c r="P30" s="136" t="str">
        <f aca="false">+IFERROR(IF(COUNT(N30:O30),ROUND(SUM(N30:O30),0),""),"")</f>
        <v/>
      </c>
      <c r="Q30" s="165" t="str">
        <f aca="false">+IFERROR(IF(COUNT(P30),ROUND(P30/'Shareholding Pattern'!$P$58*100,2),""),"")</f>
        <v/>
      </c>
      <c r="R30" s="183"/>
      <c r="S30" s="183"/>
      <c r="T30" s="136" t="str">
        <f aca="false">+IFERROR(IF(COUNT(R30:S30),ROUND(SUM(R30:S30),0),""),"")</f>
        <v/>
      </c>
      <c r="U30" s="188" t="str">
        <f aca="false">+IFERROR(IF(COUNT(L30,T30),ROUND(SUM(L30,T30)/SUM('Shareholding Pattern'!$L$57,'Shareholding Pattern'!$T$57)*100,2),""),"")</f>
        <v/>
      </c>
      <c r="V30" s="184"/>
      <c r="W30" s="131" t="str">
        <f aca="false">+IFERROR(IF(COUNT(V30),ROUND(SUM(V30)/SUM(L30)*100,2),""),0)</f>
        <v/>
      </c>
      <c r="X30" s="189"/>
      <c r="Y30" s="189"/>
      <c r="Z30" s="183"/>
      <c r="AR30" s="0" t="s">
        <v>259</v>
      </c>
      <c r="AX30" s="0" t="s">
        <v>476</v>
      </c>
      <c r="AZ30" s="0" t="s">
        <v>477</v>
      </c>
      <c r="BF30" s="0" t="s">
        <v>478</v>
      </c>
    </row>
    <row r="31" customFormat="false" ht="20.1" hidden="false" customHeight="true" outlineLevel="0" collapsed="false">
      <c r="E31" s="133" t="s">
        <v>412</v>
      </c>
      <c r="F31" s="163" t="s">
        <v>479</v>
      </c>
      <c r="H31" s="183"/>
      <c r="I31" s="183"/>
      <c r="J31" s="183"/>
      <c r="K31" s="184"/>
      <c r="L31" s="136" t="str">
        <f aca="false">+IFERROR(IF(COUNT(I31:K31),ROUND(SUM(I31:K31),0),""),"")</f>
        <v/>
      </c>
      <c r="M31" s="186" t="str">
        <f aca="false">+IFERROR(IF(COUNT(L31),ROUND(L31/'Shareholding Pattern'!$L$57*100,2),""),"")</f>
        <v/>
      </c>
      <c r="N31" s="187" t="str">
        <f aca="false">IF(I31="","",I31)</f>
        <v/>
      </c>
      <c r="O31" s="184"/>
      <c r="P31" s="136" t="str">
        <f aca="false">+IFERROR(IF(COUNT(N31:O31),ROUND(SUM(N31:O31),0),""),"")</f>
        <v/>
      </c>
      <c r="Q31" s="165" t="str">
        <f aca="false">+IFERROR(IF(COUNT(P31),ROUND(P31/'Shareholding Pattern'!$P$58*100,2),""),"")</f>
        <v/>
      </c>
      <c r="R31" s="183"/>
      <c r="S31" s="183"/>
      <c r="T31" s="136" t="str">
        <f aca="false">+IFERROR(IF(COUNT(R31:S31),ROUND(SUM(R31:S31),0),""),"")</f>
        <v/>
      </c>
      <c r="U31" s="188" t="str">
        <f aca="false">+IFERROR(IF(COUNT(L31,T31),ROUND(SUM(L31,T31)/SUM('Shareholding Pattern'!$L$57,'Shareholding Pattern'!$T$57)*100,2),""),"")</f>
        <v/>
      </c>
      <c r="V31" s="184"/>
      <c r="W31" s="131" t="str">
        <f aca="false">+IFERROR(IF(COUNT(V31),ROUND(SUM(V31)/SUM(L31)*100,2),""),0)</f>
        <v/>
      </c>
      <c r="X31" s="189"/>
      <c r="Y31" s="189"/>
      <c r="Z31" s="183"/>
      <c r="AR31" s="0" t="s">
        <v>261</v>
      </c>
      <c r="AX31" s="0" t="s">
        <v>480</v>
      </c>
      <c r="AZ31" s="0" t="s">
        <v>481</v>
      </c>
      <c r="BF31" s="0" t="s">
        <v>482</v>
      </c>
    </row>
    <row r="32" customFormat="false" ht="20.1" hidden="false" customHeight="true" outlineLevel="0" collapsed="false">
      <c r="E32" s="133" t="s">
        <v>417</v>
      </c>
      <c r="F32" s="163" t="s">
        <v>483</v>
      </c>
      <c r="H32" s="183"/>
      <c r="I32" s="183"/>
      <c r="J32" s="183"/>
      <c r="K32" s="184"/>
      <c r="L32" s="136" t="str">
        <f aca="false">+IFERROR(IF(COUNT(I32:K32),ROUND(SUM(I32:K32),0),""),"")</f>
        <v/>
      </c>
      <c r="M32" s="186" t="str">
        <f aca="false">+IFERROR(IF(COUNT(L32),ROUND(L32/'Shareholding Pattern'!$L$57*100,2),""),"")</f>
        <v/>
      </c>
      <c r="N32" s="187" t="str">
        <f aca="false">IF(I32="","",I32)</f>
        <v/>
      </c>
      <c r="O32" s="184"/>
      <c r="P32" s="136" t="str">
        <f aca="false">+IFERROR(IF(COUNT(N32:O32),ROUND(SUM(N32:O32),0),""),"")</f>
        <v/>
      </c>
      <c r="Q32" s="165" t="str">
        <f aca="false">+IFERROR(IF(COUNT(P32),ROUND(P32/'Shareholding Pattern'!$P$58*100,2),""),"")</f>
        <v/>
      </c>
      <c r="R32" s="183"/>
      <c r="S32" s="183"/>
      <c r="T32" s="136" t="str">
        <f aca="false">+IFERROR(IF(COUNT(R32:S32),ROUND(SUM(R32:S32),0),""),"")</f>
        <v/>
      </c>
      <c r="U32" s="188" t="str">
        <f aca="false">+IFERROR(IF(COUNT(L32,T32),ROUND(SUM(L32,T32)/SUM('Shareholding Pattern'!$L$57,'Shareholding Pattern'!$T$57)*100,2),""),"")</f>
        <v/>
      </c>
      <c r="V32" s="184"/>
      <c r="W32" s="131" t="str">
        <f aca="false">+IFERROR(IF(COUNT(V32),ROUND(SUM(V32)/SUM(L32)*100,2),""),0)</f>
        <v/>
      </c>
      <c r="X32" s="189"/>
      <c r="Y32" s="189"/>
      <c r="Z32" s="183"/>
      <c r="AR32" s="0" t="s">
        <v>263</v>
      </c>
      <c r="AX32" s="0" t="s">
        <v>484</v>
      </c>
      <c r="AZ32" s="0" t="s">
        <v>485</v>
      </c>
      <c r="BF32" s="0" t="s">
        <v>486</v>
      </c>
    </row>
    <row r="33" customFormat="false" ht="20.1" hidden="false" customHeight="true" outlineLevel="0" collapsed="false">
      <c r="E33" s="133" t="s">
        <v>422</v>
      </c>
      <c r="F33" s="163" t="s">
        <v>487</v>
      </c>
      <c r="H33" s="183"/>
      <c r="I33" s="183"/>
      <c r="J33" s="183"/>
      <c r="K33" s="184"/>
      <c r="L33" s="136" t="str">
        <f aca="false">+IFERROR(IF(COUNT(I33:K33),ROUND(SUM(I33:K33),0),""),"")</f>
        <v/>
      </c>
      <c r="M33" s="186" t="str">
        <f aca="false">+IFERROR(IF(COUNT(L33),ROUND(L33/'Shareholding Pattern'!$L$57*100,2),""),"")</f>
        <v/>
      </c>
      <c r="N33" s="187" t="str">
        <f aca="false">IF(I33="","",I33)</f>
        <v/>
      </c>
      <c r="O33" s="184"/>
      <c r="P33" s="136" t="str">
        <f aca="false">+IFERROR(IF(COUNT(N33:O33),ROUND(SUM(N33:O33),0),""),"")</f>
        <v/>
      </c>
      <c r="Q33" s="165" t="str">
        <f aca="false">+IFERROR(IF(COUNT(P33),ROUND(P33/'Shareholding Pattern'!$P$58*100,2),""),"")</f>
        <v/>
      </c>
      <c r="R33" s="183"/>
      <c r="S33" s="183"/>
      <c r="T33" s="136" t="str">
        <f aca="false">+IFERROR(IF(COUNT(R33:S33),ROUND(SUM(R33:S33),0),""),"")</f>
        <v/>
      </c>
      <c r="U33" s="188" t="str">
        <f aca="false">+IFERROR(IF(COUNT(L33,T33),ROUND(SUM(L33,T33)/SUM('Shareholding Pattern'!$L$57,'Shareholding Pattern'!$T$57)*100,2),""),"")</f>
        <v/>
      </c>
      <c r="V33" s="184"/>
      <c r="W33" s="131" t="str">
        <f aca="false">+IFERROR(IF(COUNT(V33),ROUND(SUM(V33)/SUM(L33)*100,2),""),0)</f>
        <v/>
      </c>
      <c r="X33" s="189"/>
      <c r="Y33" s="189"/>
      <c r="Z33" s="183"/>
      <c r="AR33" s="0" t="s">
        <v>265</v>
      </c>
      <c r="AX33" s="0" t="s">
        <v>488</v>
      </c>
      <c r="AZ33" s="0" t="s">
        <v>489</v>
      </c>
      <c r="BF33" s="0" t="s">
        <v>490</v>
      </c>
    </row>
    <row r="34" customFormat="false" ht="20.1" hidden="false" customHeight="true" outlineLevel="0" collapsed="false">
      <c r="E34" s="133" t="s">
        <v>450</v>
      </c>
      <c r="F34" s="163" t="s">
        <v>491</v>
      </c>
      <c r="H34" s="183" t="n">
        <v>1</v>
      </c>
      <c r="I34" s="183" t="n">
        <v>41805</v>
      </c>
      <c r="J34" s="183"/>
      <c r="K34" s="184"/>
      <c r="L34" s="136" t="n">
        <f aca="false">+IFERROR(IF(COUNT(I34:K34),ROUND(SUM(I34:K34),0),""),"")</f>
        <v>41805</v>
      </c>
      <c r="M34" s="186" t="n">
        <f aca="false">+IFERROR(IF(COUNT(L34),ROUND(L34/'Shareholding Pattern'!$L$57*100,2),""),"")</f>
        <v>1.1</v>
      </c>
      <c r="N34" s="187" t="n">
        <f aca="false">IF(I34="","",I34)</f>
        <v>41805</v>
      </c>
      <c r="O34" s="184"/>
      <c r="P34" s="136" t="n">
        <f aca="false">+IFERROR(IF(COUNT(N34:O34),ROUND(SUM(N34:O34),0),""),"")</f>
        <v>41805</v>
      </c>
      <c r="Q34" s="165" t="n">
        <f aca="false">+IFERROR(IF(COUNT(P34),ROUND(P34/'Shareholding Pattern'!$P$58*100,2),""),"")</f>
        <v>1.03</v>
      </c>
      <c r="R34" s="183"/>
      <c r="S34" s="183"/>
      <c r="T34" s="136" t="str">
        <f aca="false">+IFERROR(IF(COUNT(R34,S34),ROUND(SUM(R34,S34),0),""),"")</f>
        <v/>
      </c>
      <c r="U34" s="188" t="n">
        <f aca="false">+IFERROR(IF(COUNT(L34,T34),ROUND(SUM(L34,T34)/SUM('Shareholding Pattern'!$L$57,'Shareholding Pattern'!$T$57)*100,2),""),"")</f>
        <v>1.1</v>
      </c>
      <c r="V34" s="184"/>
      <c r="W34" s="131" t="str">
        <f aca="false">+IFERROR(IF(COUNT(V34),ROUND(SUM(V34)/SUM(L34)*100,2),""),0)</f>
        <v/>
      </c>
      <c r="X34" s="189"/>
      <c r="Y34" s="189"/>
      <c r="Z34" s="183" t="n">
        <v>41805</v>
      </c>
      <c r="AR34" s="0" t="s">
        <v>267</v>
      </c>
      <c r="AX34" s="0" t="s">
        <v>492</v>
      </c>
      <c r="AZ34" s="0" t="s">
        <v>493</v>
      </c>
      <c r="BF34" s="0" t="s">
        <v>494</v>
      </c>
    </row>
    <row r="35" customFormat="false" ht="20.1" hidden="false" customHeight="true" outlineLevel="0" collapsed="false">
      <c r="E35" s="133" t="s">
        <v>495</v>
      </c>
      <c r="F35" s="163" t="s">
        <v>418</v>
      </c>
      <c r="H35" s="183" t="n">
        <v>1</v>
      </c>
      <c r="I35" s="183" t="n">
        <v>16972</v>
      </c>
      <c r="J35" s="183"/>
      <c r="K35" s="184"/>
      <c r="L35" s="136" t="n">
        <f aca="false">+IFERROR(IF(COUNT(I35:K35),ROUND(SUM(I35:K35),0),""),"")</f>
        <v>16972</v>
      </c>
      <c r="M35" s="186" t="n">
        <f aca="false">+IFERROR(IF(COUNT(L35),ROUND(L35/'Shareholding Pattern'!$L$57*100,2),""),"")</f>
        <v>0.45</v>
      </c>
      <c r="N35" s="187" t="n">
        <f aca="false">IF(I35="","",I35)</f>
        <v>16972</v>
      </c>
      <c r="O35" s="184"/>
      <c r="P35" s="136" t="n">
        <f aca="false">+IFERROR(IF(COUNT(N35:O35),ROUND(SUM(N35:O35),0),""),"")</f>
        <v>16972</v>
      </c>
      <c r="Q35" s="165" t="n">
        <f aca="false">+IFERROR(IF(COUNT(P35),ROUND(P35/'Shareholding Pattern'!$P$58*100,2),""),"")</f>
        <v>0.42</v>
      </c>
      <c r="R35" s="183"/>
      <c r="S35" s="183"/>
      <c r="T35" s="136" t="str">
        <f aca="false">+IFERROR(IF(COUNT(R35:S35),ROUND(SUM(R35:S35),0),""),"")</f>
        <v/>
      </c>
      <c r="U35" s="188" t="n">
        <f aca="false">+IFERROR(IF(COUNT(L35,T35),ROUND(SUM(L35,T35)/SUM('Shareholding Pattern'!$L$57,'Shareholding Pattern'!$T$57)*100,2),""),"")</f>
        <v>0.45</v>
      </c>
      <c r="V35" s="184"/>
      <c r="W35" s="131" t="str">
        <f aca="false">+IFERROR(IF(COUNT(V35),ROUND(SUM(V35)/SUM(L35)*100,2),""),0)</f>
        <v/>
      </c>
      <c r="X35" s="189"/>
      <c r="Y35" s="189"/>
      <c r="Z35" s="183" t="n">
        <v>16972</v>
      </c>
      <c r="AR35" s="0" t="s">
        <v>269</v>
      </c>
      <c r="AX35" s="0" t="s">
        <v>496</v>
      </c>
      <c r="AZ35" s="0" t="s">
        <v>497</v>
      </c>
      <c r="BF35" s="0" t="s">
        <v>498</v>
      </c>
    </row>
    <row r="36" customFormat="false" ht="20.1" hidden="false" customHeight="true" outlineLevel="0" collapsed="false">
      <c r="E36" s="133" t="s">
        <v>499</v>
      </c>
      <c r="F36" s="163" t="s">
        <v>500</v>
      </c>
      <c r="H36" s="183"/>
      <c r="I36" s="183"/>
      <c r="J36" s="183"/>
      <c r="K36" s="184"/>
      <c r="L36" s="136" t="str">
        <f aca="false">+IFERROR(IF(COUNT(I36:K36),ROUND(SUM(I36:K36),0),""),"")</f>
        <v/>
      </c>
      <c r="M36" s="186" t="str">
        <f aca="false">+IFERROR(IF(COUNT(L36),ROUND(L36/'Shareholding Pattern'!$L$57*100,2),""),"")</f>
        <v/>
      </c>
      <c r="N36" s="187" t="str">
        <f aca="false">IF(I36="","",I36)</f>
        <v/>
      </c>
      <c r="O36" s="184"/>
      <c r="P36" s="136" t="str">
        <f aca="false">+IFERROR(IF(COUNT(N36:O36),ROUND(SUM(N36:O36),0),""),"")</f>
        <v/>
      </c>
      <c r="Q36" s="165" t="str">
        <f aca="false">+IFERROR(IF(COUNT(P36),ROUND(P36/'Shareholding Pattern'!$P$58*100,2),""),"")</f>
        <v/>
      </c>
      <c r="R36" s="183"/>
      <c r="S36" s="183"/>
      <c r="T36" s="136" t="str">
        <f aca="false">+IFERROR(IF(COUNT(R36:S36),ROUND(SUM(R36:S36),0),""),"")</f>
        <v/>
      </c>
      <c r="U36" s="188" t="str">
        <f aca="false">+IFERROR(IF(COUNT(L36,T36),ROUND(SUM(L36,T36)/SUM('Shareholding Pattern'!$L$57,'Shareholding Pattern'!$T$57)*100,2),""),"")</f>
        <v/>
      </c>
      <c r="V36" s="184"/>
      <c r="W36" s="131" t="str">
        <f aca="false">+IFERROR(IF(COUNT(V36),ROUND(SUM(V36)/SUM(L36)*100,2),""),0)</f>
        <v/>
      </c>
      <c r="X36" s="189"/>
      <c r="Y36" s="189"/>
      <c r="Z36" s="183"/>
      <c r="AR36" s="0" t="s">
        <v>271</v>
      </c>
      <c r="AX36" s="0" t="s">
        <v>501</v>
      </c>
      <c r="AZ36" s="0" t="s">
        <v>502</v>
      </c>
      <c r="BF36" s="0" t="s">
        <v>503</v>
      </c>
    </row>
    <row r="37" customFormat="false" ht="20.1" hidden="false" customHeight="true" outlineLevel="0" collapsed="false">
      <c r="E37" s="133" t="s">
        <v>504</v>
      </c>
      <c r="F37" s="163" t="s">
        <v>505</v>
      </c>
      <c r="H37" s="183"/>
      <c r="I37" s="183"/>
      <c r="J37" s="183"/>
      <c r="K37" s="184"/>
      <c r="L37" s="136" t="str">
        <f aca="false">+IFERROR(IF(COUNT(I37:K37),ROUND(SUM(I37:K37),0),""),"")</f>
        <v/>
      </c>
      <c r="M37" s="186" t="str">
        <f aca="false">+IFERROR(IF(COUNT(L37),ROUND(L37/'Shareholding Pattern'!$L$57*100,2),""),"")</f>
        <v/>
      </c>
      <c r="N37" s="187" t="str">
        <f aca="false">IF(I37="","",I37)</f>
        <v/>
      </c>
      <c r="O37" s="184"/>
      <c r="P37" s="136" t="str">
        <f aca="false">+IFERROR(IF(COUNT(N37:O37),ROUND(SUM(N37:O37),0),""),"")</f>
        <v/>
      </c>
      <c r="Q37" s="165" t="str">
        <f aca="false">+IFERROR(IF(COUNT(P37),ROUND(P37/'Shareholding Pattern'!$P$58*100,2),""),"")</f>
        <v/>
      </c>
      <c r="R37" s="183"/>
      <c r="S37" s="183"/>
      <c r="T37" s="136" t="str">
        <f aca="false">+IFERROR(IF(COUNT(R37:S37),ROUND(SUM(R37:S37),0),""),"")</f>
        <v/>
      </c>
      <c r="U37" s="188" t="str">
        <f aca="false">+IFERROR(IF(COUNT(L37,T37),ROUND(SUM(L37,T37)/SUM('Shareholding Pattern'!$L$57,'Shareholding Pattern'!$T$57)*100,2),""),"")</f>
        <v/>
      </c>
      <c r="V37" s="184"/>
      <c r="W37" s="131" t="str">
        <f aca="false">+IFERROR(IF(COUNT(V37),ROUND(SUM(V37)/SUM(L37)*100,2),""),0)</f>
        <v/>
      </c>
      <c r="X37" s="189"/>
      <c r="Y37" s="189"/>
      <c r="Z37" s="183"/>
      <c r="AR37" s="0" t="s">
        <v>273</v>
      </c>
      <c r="AX37" s="0" t="s">
        <v>506</v>
      </c>
      <c r="AZ37" s="0" t="s">
        <v>507</v>
      </c>
      <c r="BF37" s="0" t="s">
        <v>508</v>
      </c>
    </row>
    <row r="38" customFormat="false" ht="20.1" hidden="false" customHeight="true" outlineLevel="0" collapsed="false">
      <c r="E38" s="166" t="s">
        <v>509</v>
      </c>
      <c r="F38" s="167" t="s">
        <v>423</v>
      </c>
      <c r="H38" s="183"/>
      <c r="I38" s="183"/>
      <c r="J38" s="183"/>
      <c r="K38" s="184"/>
      <c r="L38" s="168" t="str">
        <f aca="false">+IFERROR(IF(COUNT(I38:K38),ROUND(SUM(I38:K38),0),""),"")</f>
        <v/>
      </c>
      <c r="M38" s="190" t="str">
        <f aca="false">+IFERROR(IF(COUNT(L38),ROUND(L38/'Shareholding Pattern'!$L$57*100,2),""),"")</f>
        <v/>
      </c>
      <c r="N38" s="187" t="str">
        <f aca="false">IF(I38="","",I38)</f>
        <v/>
      </c>
      <c r="O38" s="184"/>
      <c r="P38" s="168" t="str">
        <f aca="false">+IFERROR(IF(COUNT(N38:O38),ROUND(SUM(N38:O38),0),""),"")</f>
        <v/>
      </c>
      <c r="Q38" s="170" t="str">
        <f aca="false">+IFERROR(IF(COUNT(P38),ROUND(P38/'Shareholding Pattern'!$P$58*100,2),""),"")</f>
        <v/>
      </c>
      <c r="R38" s="183"/>
      <c r="S38" s="183"/>
      <c r="T38" s="168" t="str">
        <f aca="false">+IFERROR(IF(COUNT(R38:S38),ROUND(SUM(R38:S38),0),""),"")</f>
        <v/>
      </c>
      <c r="U38" s="191" t="str">
        <f aca="false">+IFERROR(IF(COUNT(L38,T38),ROUND(SUM(L38,T38)/SUM('Shareholding Pattern'!$L$57,'Shareholding Pattern'!$T$57)*100,2),""),"")</f>
        <v/>
      </c>
      <c r="V38" s="184"/>
      <c r="W38" s="131" t="str">
        <f aca="false">+IFERROR(IF(COUNT(V38),ROUND(SUM(V38)/SUM(L38)*100,2),""),0)</f>
        <v/>
      </c>
      <c r="X38" s="189"/>
      <c r="Y38" s="189"/>
      <c r="Z38" s="183"/>
      <c r="AR38" s="0" t="s">
        <v>275</v>
      </c>
      <c r="AX38" s="0" t="s">
        <v>510</v>
      </c>
      <c r="AZ38" s="0" t="s">
        <v>511</v>
      </c>
      <c r="BF38" s="0" t="s">
        <v>512</v>
      </c>
    </row>
    <row r="39" customFormat="false" ht="20.1" hidden="false" customHeight="true" outlineLevel="0" collapsed="false">
      <c r="E39" s="145" t="s">
        <v>513</v>
      </c>
      <c r="F39" s="145"/>
      <c r="G39" s="145"/>
      <c r="H39" s="146" t="n">
        <f aca="false">+IFERROR(IF(COUNT(H30:H38),ROUND(SUM(H30:H38),0),""),"")</f>
        <v>2</v>
      </c>
      <c r="I39" s="146" t="n">
        <f aca="false">+IFERROR(IF(COUNT(I30:I38),ROUND(SUM(I30:I38),0),""),"")</f>
        <v>58777</v>
      </c>
      <c r="J39" s="146" t="str">
        <f aca="false">+IFERROR(IF(COUNT(J30:J38),ROUND(SUM(J30:J38),0),""),"")</f>
        <v/>
      </c>
      <c r="K39" s="146" t="str">
        <f aca="false">+IFERROR(IF(COUNT(K30:K38),ROUND(SUM(K30:K38),0),""),"")</f>
        <v/>
      </c>
      <c r="L39" s="146" t="n">
        <f aca="false">+IFERROR(IF(COUNT(I39:K39),ROUND(SUM(I39:K39),0),""),"")</f>
        <v>58777</v>
      </c>
      <c r="M39" s="192" t="n">
        <f aca="false">+IFERROR(IF(COUNT(L39),ROUND(L39/'Shareholding Pattern'!$L$57*100,2),""),"")</f>
        <v>1.54</v>
      </c>
      <c r="N39" s="192" t="n">
        <f aca="false">+IFERROR(IF(COUNT(N30:N38),ROUND(SUM(N30:N38),0),""),"")</f>
        <v>58777</v>
      </c>
      <c r="O39" s="192" t="str">
        <f aca="false">+IFERROR(IF(COUNT(O30:O38),ROUND(SUM(O30:O38),0),""),"")</f>
        <v/>
      </c>
      <c r="P39" s="146" t="n">
        <f aca="false">+IFERROR(IF(COUNT(P30:P38),ROUND(SUM(P30:P38),0),""),"")</f>
        <v>58777</v>
      </c>
      <c r="Q39" s="148" t="n">
        <f aca="false">+IFERROR(IF(COUNT(P39),ROUND(P39/'Shareholding Pattern'!$P$58*100,2),""),"")</f>
        <v>1.44</v>
      </c>
      <c r="R39" s="146" t="str">
        <f aca="false">+IFERROR(IF(COUNT(R30:R38),ROUND(SUM(R30:R38),0),""),"")</f>
        <v/>
      </c>
      <c r="S39" s="146" t="str">
        <f aca="false">+IFERROR(IF(COUNT(S30:S38),ROUND(SUM(S30:S38),0),""),"")</f>
        <v/>
      </c>
      <c r="T39" s="146" t="str">
        <f aca="false">+IFERROR(IF(COUNT(T30:T38),ROUND(SUM(T30:T38),0),""),"")</f>
        <v/>
      </c>
      <c r="U39" s="193" t="n">
        <f aca="false">+IFERROR(IF(COUNT(L39,T39),ROUND(SUM(L39,T39)/SUM('Shareholding Pattern'!$L$57,'Shareholding Pattern'!$T$57)*100,2),""),"")</f>
        <v>1.54</v>
      </c>
      <c r="V39" s="146" t="str">
        <f aca="false">+IFERROR(IF(COUNT(V30:V38),ROUND(SUM(V30:V38),0),""),"")</f>
        <v/>
      </c>
      <c r="W39" s="194" t="str">
        <f aca="false">+IFERROR(IF(COUNT(V39),ROUND(SUM(V39)/SUM(L39)*100,2),""),0)</f>
        <v/>
      </c>
      <c r="X39" s="189"/>
      <c r="Y39" s="189"/>
      <c r="Z39" s="146" t="n">
        <f aca="false">+IFERROR(IF(COUNT(Z30:Z38),ROUND(SUM(Z30:Z38),0),""),"")</f>
        <v>58777</v>
      </c>
      <c r="AR39" s="0" t="s">
        <v>277</v>
      </c>
      <c r="AX39" s="0" t="s">
        <v>514</v>
      </c>
      <c r="AZ39" s="0" t="s">
        <v>515</v>
      </c>
      <c r="BF39" s="0" t="s">
        <v>516</v>
      </c>
    </row>
    <row r="40" customFormat="false" ht="37.5" hidden="false" customHeight="true" outlineLevel="0" collapsed="false">
      <c r="E40" s="195" t="s">
        <v>517</v>
      </c>
      <c r="F40" s="196" t="s">
        <v>518</v>
      </c>
      <c r="G40" s="197"/>
      <c r="H40" s="183" t="n">
        <v>1</v>
      </c>
      <c r="I40" s="183" t="n">
        <v>15400</v>
      </c>
      <c r="J40" s="183"/>
      <c r="K40" s="183"/>
      <c r="L40" s="198" t="n">
        <f aca="false">+IFERROR(IF(COUNT(I40:K40),ROUND(SUM(I40:K40),0),""),"")</f>
        <v>15400</v>
      </c>
      <c r="M40" s="199" t="n">
        <f aca="false">+IFERROR(IF(COUNT(L40),ROUND(L40/'Shareholding Pattern'!$L$57*100,2),""),"")</f>
        <v>0.4</v>
      </c>
      <c r="N40" s="183" t="n">
        <f aca="false">IF(I40="","",I40)</f>
        <v>15400</v>
      </c>
      <c r="O40" s="183"/>
      <c r="P40" s="200" t="n">
        <f aca="false">+IFERROR(IF(COUNT(N40:O40),ROUND(SUM(N40:O40),0),""),"")</f>
        <v>15400</v>
      </c>
      <c r="Q40" s="201" t="n">
        <f aca="false">+IFERROR(IF(COUNT(P40),ROUND(P40/'Shareholding Pattern'!$P$58*100,2),""),"")</f>
        <v>0.38</v>
      </c>
      <c r="R40" s="183"/>
      <c r="S40" s="183"/>
      <c r="T40" s="200" t="str">
        <f aca="false">+IFERROR(IF(COUNT(R40:S40),ROUND(SUM(R40:S40),0),""),"")</f>
        <v/>
      </c>
      <c r="U40" s="202" t="n">
        <f aca="false">+IFERROR(IF(COUNT(L40,T40),ROUND(SUM(L40,T40)/SUM('Shareholding Pattern'!$L$57,'Shareholding Pattern'!$T$57)*100,2),""),"")</f>
        <v>0.4</v>
      </c>
      <c r="V40" s="183"/>
      <c r="W40" s="203" t="str">
        <f aca="false">+IFERROR(IF(COUNT(V40),ROUND(SUM(V40)/SUM(L40)*100,2),""),0)</f>
        <v/>
      </c>
      <c r="X40" s="189"/>
      <c r="Y40" s="189"/>
      <c r="Z40" s="183" t="n">
        <v>15400</v>
      </c>
      <c r="AR40" s="0" t="s">
        <v>279</v>
      </c>
      <c r="AX40" s="0" t="s">
        <v>519</v>
      </c>
      <c r="AZ40" s="0" t="s">
        <v>520</v>
      </c>
      <c r="BF40" s="0" t="s">
        <v>521</v>
      </c>
    </row>
    <row r="41" customFormat="false" ht="20.1" hidden="false" customHeight="true" outlineLevel="0" collapsed="false">
      <c r="E41" s="145" t="s">
        <v>522</v>
      </c>
      <c r="F41" s="145"/>
      <c r="G41" s="145"/>
      <c r="H41" s="204" t="n">
        <f aca="false">+IF(COUNT(H40),SUM(H40),"")</f>
        <v>1</v>
      </c>
      <c r="I41" s="204" t="n">
        <f aca="false">+IF(COUNT(I40),SUM(I40),"")</f>
        <v>15400</v>
      </c>
      <c r="J41" s="204" t="str">
        <f aca="false">+IF(COUNT(J40),SUM(J40),"")</f>
        <v/>
      </c>
      <c r="K41" s="205" t="str">
        <f aca="false">+IF(COUNT(K40),SUM(K40),"")</f>
        <v/>
      </c>
      <c r="L41" s="204" t="n">
        <f aca="false">+IF(COUNT(L40),SUM(L40),"")</f>
        <v>15400</v>
      </c>
      <c r="M41" s="192" t="n">
        <f aca="false">+IFERROR(IF(COUNT(L41),ROUND(L41/'Shareholding Pattern'!$L$57*100,2),""),"")</f>
        <v>0.4</v>
      </c>
      <c r="N41" s="206" t="n">
        <f aca="false">+IF(COUNT(N40),SUM(N40),"")</f>
        <v>15400</v>
      </c>
      <c r="O41" s="206" t="str">
        <f aca="false">+IF(COUNT(O40),SUM(O40),"")</f>
        <v/>
      </c>
      <c r="P41" s="204" t="n">
        <f aca="false">+IF(COUNT(P40),SUM(P40),"")</f>
        <v>15400</v>
      </c>
      <c r="Q41" s="207" t="n">
        <f aca="false">+IFERROR(IF(COUNT(P41),ROUND(P41/'Shareholding Pattern'!$P$58*100,2),""),"")</f>
        <v>0.38</v>
      </c>
      <c r="R41" s="204" t="str">
        <f aca="false">+IF(COUNT(R40),SUM(R40),"")</f>
        <v/>
      </c>
      <c r="S41" s="204" t="str">
        <f aca="false">+IF(COUNT(S40),SUM(S40),"")</f>
        <v/>
      </c>
      <c r="T41" s="204" t="str">
        <f aca="false">+IF(COUNT(T40),SUM(T40),"")</f>
        <v/>
      </c>
      <c r="U41" s="193" t="n">
        <f aca="false">+IFERROR(IF(COUNT(L41,T41),ROUND(SUM(L41,T41)/SUM('Shareholding Pattern'!$L$57,'Shareholding Pattern'!$T$57)*100,2),""),"")</f>
        <v>0.4</v>
      </c>
      <c r="V41" s="204" t="str">
        <f aca="false">+IF(COUNT(V40),SUM(V40),"")</f>
        <v/>
      </c>
      <c r="W41" s="194" t="str">
        <f aca="false">+IFERROR(IF(COUNT(V41),ROUND(SUM(V41)/SUM(L41)*100,2),""),0)</f>
        <v/>
      </c>
      <c r="X41" s="189"/>
      <c r="Y41" s="189"/>
      <c r="Z41" s="204" t="n">
        <f aca="false">+IF(COUNT(Z40),SUM(Z40),"")</f>
        <v>15400</v>
      </c>
      <c r="AR41" s="0" t="s">
        <v>281</v>
      </c>
    </row>
    <row r="42" customFormat="false" ht="20.1" hidden="false" customHeight="true" outlineLevel="0" collapsed="false">
      <c r="E42" s="150" t="s">
        <v>523</v>
      </c>
      <c r="F42" s="208" t="s">
        <v>524</v>
      </c>
      <c r="G42" s="209"/>
      <c r="H42" s="210"/>
      <c r="I42" s="210"/>
      <c r="J42" s="210"/>
      <c r="K42" s="209"/>
      <c r="L42" s="209"/>
      <c r="M42" s="211"/>
      <c r="N42" s="212"/>
      <c r="O42" s="212"/>
      <c r="P42" s="210"/>
      <c r="Q42" s="211"/>
      <c r="R42" s="210"/>
      <c r="S42" s="210"/>
      <c r="T42" s="210"/>
      <c r="U42" s="209"/>
      <c r="V42" s="212"/>
      <c r="W42" s="213"/>
      <c r="X42" s="189"/>
      <c r="Y42" s="189"/>
      <c r="Z42" s="214"/>
    </row>
    <row r="43" customFormat="false" ht="51.75" hidden="false" customHeight="true" outlineLevel="0" collapsed="false">
      <c r="E43" s="215" t="s">
        <v>525</v>
      </c>
      <c r="F43" s="157" t="s">
        <v>526</v>
      </c>
      <c r="H43" s="183" t="n">
        <v>1125</v>
      </c>
      <c r="I43" s="183" t="n">
        <v>298352</v>
      </c>
      <c r="J43" s="183"/>
      <c r="K43" s="183"/>
      <c r="L43" s="216" t="n">
        <f aca="false">+IFERROR(IF(COUNT(I43:K43),ROUND(SUM(I43:K43),0),""),"")</f>
        <v>298352</v>
      </c>
      <c r="M43" s="186" t="n">
        <f aca="false">+IFERROR(IF(COUNT(L43),ROUND(L43/'Shareholding Pattern'!$L$57*100,2),""),"")</f>
        <v>7.82</v>
      </c>
      <c r="N43" s="183" t="n">
        <v>298352</v>
      </c>
      <c r="O43" s="183"/>
      <c r="P43" s="216" t="n">
        <f aca="false">+IFERROR(IF(COUNT(N43:O43),ROUND(SUM(N43:O43),0),""),"")</f>
        <v>298352</v>
      </c>
      <c r="Q43" s="217" t="n">
        <f aca="false">+IFERROR(IF(COUNT(P43),ROUND(P43/'Shareholding Pattern'!$P$58*100,2),""),"")</f>
        <v>7.33</v>
      </c>
      <c r="R43" s="183"/>
      <c r="S43" s="183"/>
      <c r="T43" s="216" t="str">
        <f aca="false">+IFERROR(IF(COUNT(R43:S43),ROUND(SUM(R43:S43),0),""),"")</f>
        <v/>
      </c>
      <c r="U43" s="218" t="n">
        <f aca="false">+IFERROR(IF(COUNT(L43,T43),ROUND(SUM(L43,T43)/SUM('Shareholding Pattern'!$L$57,'Shareholding Pattern'!$T$57)*100,2),""),"")</f>
        <v>7.82</v>
      </c>
      <c r="V43" s="183"/>
      <c r="W43" s="131" t="str">
        <f aca="false">+IFERROR(IF(COUNT(V43),ROUND(SUM(V43)/SUM(L43)*100,2),""),0)</f>
        <v/>
      </c>
      <c r="X43" s="189"/>
      <c r="Y43" s="189"/>
      <c r="Z43" s="183" t="n">
        <v>272752</v>
      </c>
      <c r="AR43" s="0" t="s">
        <v>283</v>
      </c>
    </row>
    <row r="44" customFormat="false" ht="43.5" hidden="false" customHeight="true" outlineLevel="0" collapsed="false">
      <c r="E44" s="215" t="s">
        <v>527</v>
      </c>
      <c r="F44" s="219" t="s">
        <v>528</v>
      </c>
      <c r="H44" s="183" t="n">
        <v>3</v>
      </c>
      <c r="I44" s="183" t="n">
        <v>85290</v>
      </c>
      <c r="J44" s="183"/>
      <c r="K44" s="183"/>
      <c r="L44" s="216" t="n">
        <f aca="false">+IFERROR(IF(COUNT(I44:K44),ROUND(SUM(I44:K44),0),""),"")</f>
        <v>85290</v>
      </c>
      <c r="M44" s="186" t="n">
        <f aca="false">+IFERROR(IF(COUNT(L44),ROUND(L44/'Shareholding Pattern'!$L$57*100,2),""),"")</f>
        <v>2.24</v>
      </c>
      <c r="N44" s="183" t="n">
        <v>85290</v>
      </c>
      <c r="O44" s="183"/>
      <c r="P44" s="216" t="n">
        <f aca="false">+IFERROR(IF(COUNT(N44:O44),ROUND(SUM(N44:O44),0),""),"")</f>
        <v>85290</v>
      </c>
      <c r="Q44" s="217" t="n">
        <f aca="false">+IFERROR(IF(COUNT(P44),ROUND(P44/'Shareholding Pattern'!$P$58*100,2),""),"")</f>
        <v>2.09</v>
      </c>
      <c r="R44" s="183"/>
      <c r="S44" s="183"/>
      <c r="T44" s="216" t="str">
        <f aca="false">+IFERROR(IF(COUNT(R44:S44),ROUND(SUM(R44:S44),0),""),"")</f>
        <v/>
      </c>
      <c r="U44" s="218" t="n">
        <f aca="false">+IFERROR(IF(COUNT(L44,T44),ROUND(SUM(L44,T44)/SUM('Shareholding Pattern'!$L$57,'Shareholding Pattern'!$T$57)*100,2),""),"")</f>
        <v>2.24</v>
      </c>
      <c r="V44" s="183"/>
      <c r="W44" s="131" t="str">
        <f aca="false">+IFERROR(IF(COUNT(V44),ROUND(SUM(V44)/SUM(L44)*100,2),""),0)</f>
        <v/>
      </c>
      <c r="X44" s="189"/>
      <c r="Y44" s="189"/>
      <c r="Z44" s="183" t="n">
        <v>85290</v>
      </c>
      <c r="AR44" s="0" t="s">
        <v>285</v>
      </c>
    </row>
    <row r="45" customFormat="false" ht="20.1" hidden="false" customHeight="true" outlineLevel="0" collapsed="false">
      <c r="E45" s="215" t="s">
        <v>412</v>
      </c>
      <c r="F45" s="163" t="s">
        <v>529</v>
      </c>
      <c r="H45" s="183"/>
      <c r="I45" s="183"/>
      <c r="J45" s="183"/>
      <c r="K45" s="183"/>
      <c r="L45" s="216" t="str">
        <f aca="false">+IFERROR(IF(COUNT(I45:K45),ROUND(SUM(I45:K45),0),""),"")</f>
        <v/>
      </c>
      <c r="M45" s="186" t="str">
        <f aca="false">+IFERROR(IF(COUNT(L45),ROUND(L45/'Shareholding Pattern'!$L$57*100,2),""),"")</f>
        <v/>
      </c>
      <c r="N45" s="183"/>
      <c r="O45" s="183"/>
      <c r="P45" s="216" t="str">
        <f aca="false">+IFERROR(IF(COUNT(N45:O45),ROUND(SUM(N45:O45),0),""),"")</f>
        <v/>
      </c>
      <c r="Q45" s="217" t="str">
        <f aca="false">+IFERROR(IF(COUNT(P45),ROUND(P45/'Shareholding Pattern'!$P$58*100,2),""),"")</f>
        <v/>
      </c>
      <c r="R45" s="183"/>
      <c r="S45" s="183"/>
      <c r="T45" s="216" t="str">
        <f aca="false">+IFERROR(IF(COUNT(R45:S45),ROUND(SUM(R45:S45),0),""),"")</f>
        <v/>
      </c>
      <c r="U45" s="218" t="str">
        <f aca="false">+IFERROR(IF(COUNT(L45,T45),ROUND(SUM(L45,T45)/SUM('Shareholding Pattern'!$L$57,'Shareholding Pattern'!$T$57)*100,2),""),"")</f>
        <v/>
      </c>
      <c r="V45" s="183"/>
      <c r="W45" s="131" t="str">
        <f aca="false">+IFERROR(IF(COUNT(V45),ROUND(SUM(V45)/SUM(L45)*100,2),""),0)</f>
        <v/>
      </c>
      <c r="X45" s="189"/>
      <c r="Y45" s="189"/>
      <c r="Z45" s="183"/>
      <c r="AR45" s="0" t="s">
        <v>287</v>
      </c>
    </row>
    <row r="46" customFormat="false" ht="20.1" hidden="false" customHeight="true" outlineLevel="0" collapsed="false">
      <c r="E46" s="215" t="s">
        <v>417</v>
      </c>
      <c r="F46" s="163" t="s">
        <v>530</v>
      </c>
      <c r="H46" s="183"/>
      <c r="I46" s="183"/>
      <c r="J46" s="183"/>
      <c r="K46" s="183"/>
      <c r="L46" s="216" t="str">
        <f aca="false">+IFERROR(IF(COUNT(I46:K46),ROUND(SUM(I46:K46),0),""),"")</f>
        <v/>
      </c>
      <c r="M46" s="186" t="str">
        <f aca="false">+IFERROR(IF(COUNT(L46),ROUND(L46/'Shareholding Pattern'!$L$57*100,2),""),"")</f>
        <v/>
      </c>
      <c r="N46" s="183"/>
      <c r="O46" s="183"/>
      <c r="P46" s="216" t="str">
        <f aca="false">+IFERROR(IF(COUNT(N46:O46),ROUND(SUM(N46:O46),0),""),"")</f>
        <v/>
      </c>
      <c r="Q46" s="220" t="str">
        <f aca="false">+IFERROR(IF(COUNT(P46),ROUND(P46/'Shareholding Pattern'!$P$58*100,2),""),"")</f>
        <v/>
      </c>
      <c r="R46" s="183"/>
      <c r="S46" s="183"/>
      <c r="T46" s="216" t="str">
        <f aca="false">+IFERROR(IF(COUNT(R46:S46),ROUND(SUM(R46:S46),0),""),"")</f>
        <v/>
      </c>
      <c r="U46" s="218" t="str">
        <f aca="false">+IFERROR(IF(COUNT(L46,T46),ROUND(SUM(L46,T46)/SUM('Shareholding Pattern'!$L$57,'Shareholding Pattern'!$T$57)*100,2),""),"")</f>
        <v/>
      </c>
      <c r="V46" s="183"/>
      <c r="W46" s="131" t="str">
        <f aca="false">+IFERROR(IF(COUNT(V46),ROUND(SUM(V46)/SUM(L46)*100,2),""),0)</f>
        <v/>
      </c>
      <c r="X46" s="189"/>
      <c r="Y46" s="189"/>
      <c r="Z46" s="183"/>
      <c r="AR46" s="0" t="s">
        <v>289</v>
      </c>
    </row>
    <row r="47" customFormat="false" ht="39" hidden="false" customHeight="true" outlineLevel="0" collapsed="false">
      <c r="E47" s="215" t="s">
        <v>422</v>
      </c>
      <c r="F47" s="221" t="s">
        <v>531</v>
      </c>
      <c r="H47" s="183"/>
      <c r="I47" s="183"/>
      <c r="J47" s="183"/>
      <c r="K47" s="183"/>
      <c r="L47" s="216" t="str">
        <f aca="false">+IFERROR(IF(COUNT(I47:K47),ROUND(SUM(I47:K47),0),""),"")</f>
        <v/>
      </c>
      <c r="M47" s="186" t="str">
        <f aca="false">+IFERROR(IF(COUNT(L47),ROUND(L47/'Shareholding Pattern'!$L$57*100,2),""),"")</f>
        <v/>
      </c>
      <c r="N47" s="183"/>
      <c r="O47" s="183"/>
      <c r="P47" s="216" t="str">
        <f aca="false">+IFERROR(IF(COUNT(N47:O47),ROUND(SUM(N47:O47),0),""),"")</f>
        <v/>
      </c>
      <c r="Q47" s="220" t="str">
        <f aca="false">+IFERROR(IF(COUNT(P47),ROUND(P47/'Shareholding Pattern'!$P$58*100,2),""),"")</f>
        <v/>
      </c>
      <c r="R47" s="183"/>
      <c r="S47" s="183"/>
      <c r="T47" s="216" t="str">
        <f aca="false">+IFERROR(IF(COUNT(R47:S47),ROUND(SUM(R47:S47),0),""),"")</f>
        <v/>
      </c>
      <c r="U47" s="218" t="str">
        <f aca="false">+IFERROR(IF(COUNT(L47,T47),ROUND(SUM(L47,T47)/SUM('Shareholding Pattern'!$L$57,'Shareholding Pattern'!$T$57)*100,2),""),"")</f>
        <v/>
      </c>
      <c r="V47" s="183"/>
      <c r="W47" s="131" t="str">
        <f aca="false">+IFERROR(IF(COUNT(V47),ROUND(SUM(V47)/SUM(L47)*100,2),""),0)</f>
        <v/>
      </c>
      <c r="X47" s="189"/>
      <c r="Y47" s="189"/>
      <c r="Z47" s="183"/>
      <c r="AR47" s="0" t="s">
        <v>291</v>
      </c>
    </row>
    <row r="48" customFormat="false" ht="20.1" hidden="false" customHeight="true" outlineLevel="0" collapsed="false">
      <c r="E48" s="222" t="s">
        <v>450</v>
      </c>
      <c r="F48" s="167" t="s">
        <v>423</v>
      </c>
      <c r="H48" s="183" t="n">
        <v>129</v>
      </c>
      <c r="I48" s="183" t="n">
        <v>844506</v>
      </c>
      <c r="J48" s="183"/>
      <c r="K48" s="183"/>
      <c r="L48" s="223" t="n">
        <f aca="false">+IFERROR(IF(COUNT(I48:K48),ROUND(SUM(I48:K48),0),""),"")</f>
        <v>844506</v>
      </c>
      <c r="M48" s="190" t="n">
        <f aca="false">+IFERROR(IF(COUNT(L48),ROUND(L48/'Shareholding Pattern'!$L$57*100,2),""),"")</f>
        <v>22.15</v>
      </c>
      <c r="N48" s="183" t="n">
        <v>1103480</v>
      </c>
      <c r="O48" s="183"/>
      <c r="P48" s="223" t="n">
        <f aca="false">+IFERROR(IF(COUNT(N48:O48),ROUND(SUM(N48:O48),0),""),"")</f>
        <v>1103480</v>
      </c>
      <c r="Q48" s="224" t="n">
        <f aca="false">+IFERROR(IF(COUNT(P48),ROUND(P48/'Shareholding Pattern'!$P$58*100,2),""),"")</f>
        <v>27.1</v>
      </c>
      <c r="R48" s="183"/>
      <c r="S48" s="183"/>
      <c r="T48" s="223" t="str">
        <f aca="false">+IFERROR(IF(COUNT(R48:S48),ROUND(SUM(R48:S48),0),""),"")</f>
        <v/>
      </c>
      <c r="U48" s="225" t="n">
        <f aca="false">+IFERROR(IF(COUNT(L48,T48),ROUND(SUM(L48,T48)/SUM('Shareholding Pattern'!$L$57,'Shareholding Pattern'!$T$57)*100,2),""),"")</f>
        <v>22.15</v>
      </c>
      <c r="V48" s="183"/>
      <c r="W48" s="144" t="str">
        <f aca="false">+IFERROR(IF(COUNT(V48),ROUND(SUM(V48)/SUM(L48)*100,2),""),0)</f>
        <v/>
      </c>
      <c r="X48" s="189"/>
      <c r="Y48" s="189"/>
      <c r="Z48" s="183" t="n">
        <v>843506</v>
      </c>
      <c r="AR48" s="0" t="s">
        <v>293</v>
      </c>
    </row>
    <row r="49" customFormat="false" ht="20.1" hidden="false" customHeight="true" outlineLevel="0" collapsed="false">
      <c r="E49" s="145" t="s">
        <v>532</v>
      </c>
      <c r="F49" s="145"/>
      <c r="G49" s="145"/>
      <c r="H49" s="226" t="n">
        <f aca="false">+IFERROR(IF(COUNT(H43:H48),ROUND(SUM(H43:H48),0),""),"")</f>
        <v>1257</v>
      </c>
      <c r="I49" s="226" t="n">
        <f aca="false">+IFERROR(IF(COUNT(I43:I48),ROUND(SUM(I43:I48),0),""),"")</f>
        <v>1228148</v>
      </c>
      <c r="J49" s="226" t="str">
        <f aca="false">+IFERROR(IF(COUNT(J43:J48),ROUND(SUM(J43:J48),0),""),"")</f>
        <v/>
      </c>
      <c r="K49" s="227" t="str">
        <f aca="false">+IFERROR(IF(COUNT(K43:K48),ROUND(SUM(K43:K48),0),""),"")</f>
        <v/>
      </c>
      <c r="L49" s="228" t="n">
        <f aca="false">+IFERROR(IF(COUNT(I49:K49),ROUND(SUM(I49:K49),0),""),"")</f>
        <v>1228148</v>
      </c>
      <c r="M49" s="192" t="n">
        <f aca="false">+IFERROR(IF(COUNT(L49),ROUND(L49/'Shareholding Pattern'!$L$57*100,2),""),"")</f>
        <v>32.21</v>
      </c>
      <c r="N49" s="229" t="n">
        <f aca="false">+IFERROR(IF(COUNT(N43:N48),ROUND(SUM(N43:N48),0),""),"")</f>
        <v>1487122</v>
      </c>
      <c r="O49" s="229" t="str">
        <f aca="false">+IFERROR(IF(COUNT(O43:O48),ROUND(SUM(O43:O48),0),""),"")</f>
        <v/>
      </c>
      <c r="P49" s="228" t="n">
        <f aca="false">+IFERROR(IF(COUNT(N49:O49),ROUND(SUM(N49:O49),0),""),"")</f>
        <v>1487122</v>
      </c>
      <c r="Q49" s="230" t="n">
        <f aca="false">+IFERROR(IF(COUNT(P49),ROUND(P49/'Shareholding Pattern'!$P$58*100,2),""),"")</f>
        <v>36.52</v>
      </c>
      <c r="R49" s="226" t="str">
        <f aca="false">+IFERROR(IF(COUNT(R43:R48),ROUND(SUM(R43:R48),0),""),"")</f>
        <v/>
      </c>
      <c r="S49" s="226" t="str">
        <f aca="false">+IFERROR(IF(COUNT(S43:S48),ROUND(SUM(S43:S48),0),""),"")</f>
        <v/>
      </c>
      <c r="T49" s="228" t="str">
        <f aca="false">+IFERROR(IF(COUNT(R49:S49),ROUND(SUM(R49:S49),0),""),"")</f>
        <v/>
      </c>
      <c r="U49" s="231" t="n">
        <f aca="false">+IFERROR(IF(COUNT(L49,T49),ROUND(SUM(L49,T49)/SUM('Shareholding Pattern'!$L$57,'Shareholding Pattern'!$T$57)*100,2),""),"")</f>
        <v>32.21</v>
      </c>
      <c r="V49" s="229" t="str">
        <f aca="false">+IFERROR(IF(COUNT(V43:V48),ROUND(SUM(V43:V48),0),""),"")</f>
        <v/>
      </c>
      <c r="W49" s="149" t="str">
        <f aca="false">+IFERROR(IF(COUNT(V49),ROUND(SUM(V49)/SUM(L49)*100,2),""),0)</f>
        <v/>
      </c>
      <c r="X49" s="189"/>
      <c r="Y49" s="189"/>
      <c r="Z49" s="226" t="n">
        <f aca="false">+IFERROR(IF(COUNT(Z43:Z48),ROUND(SUM(Z43:Z48),0),""),"")</f>
        <v>1201548</v>
      </c>
      <c r="AR49" s="0" t="s">
        <v>295</v>
      </c>
    </row>
    <row r="50" customFormat="false" ht="20.1" hidden="false" customHeight="true" outlineLevel="0" collapsed="false">
      <c r="E50" s="171" t="s">
        <v>533</v>
      </c>
      <c r="F50" s="171"/>
      <c r="G50" s="171"/>
      <c r="H50" s="226" t="n">
        <f aca="false">+IFERROR(IF(COUNT(H39,H41,H49),ROUND(SUM(H39,H41,H49),0),""),"")</f>
        <v>1260</v>
      </c>
      <c r="I50" s="226" t="n">
        <f aca="false">+IFERROR(IF(COUNT(I39,I41,I49),ROUND(SUM(I39,I41,I49),0),""),"")</f>
        <v>1302325</v>
      </c>
      <c r="J50" s="226" t="str">
        <f aca="false">+IFERROR(IF(COUNT(J39,J41,J49),ROUND(SUM(J39,J41,J49),0),""),"")</f>
        <v/>
      </c>
      <c r="K50" s="226" t="str">
        <f aca="false">+IFERROR(IF(COUNT(K39,K41,K49),ROUND(SUM(K39,K41,K49),0),""),"")</f>
        <v/>
      </c>
      <c r="L50" s="228" t="n">
        <f aca="false">+IFERROR(IF(COUNT(I50:K50),ROUND(SUM(I50:K50),0),""),"")</f>
        <v>1302325</v>
      </c>
      <c r="M50" s="192" t="n">
        <f aca="false">+IFERROR(IF(COUNT(L50),ROUND(L50/'Shareholding Pattern'!$L$57*100,2),""),"")</f>
        <v>34.15</v>
      </c>
      <c r="N50" s="229" t="n">
        <f aca="false">+IFERROR(IF(COUNT(N39,N41,N49),ROUND(SUM(N39,N41,N49),0),""),"")</f>
        <v>1561299</v>
      </c>
      <c r="O50" s="229" t="str">
        <f aca="false">+IFERROR(IF(COUNT(O39,O41,O49),ROUND(SUM(O39,O41,O49),0),""),"")</f>
        <v/>
      </c>
      <c r="P50" s="226" t="n">
        <f aca="false">+IFERROR(IF(COUNT(P39,P41,P49),ROUND(SUM(P39,P41,P49),0),""),"")</f>
        <v>1561299</v>
      </c>
      <c r="Q50" s="230" t="n">
        <f aca="false">+IFERROR(IF(COUNT(P50),ROUND(P50/'Shareholding Pattern'!$P$58*100,2),""),"")</f>
        <v>38.34</v>
      </c>
      <c r="R50" s="226" t="str">
        <f aca="false">+IFERROR(IF(COUNT(R39,R40,R49),ROUND(SUM(R39,R40,R49),0),""),"")</f>
        <v/>
      </c>
      <c r="S50" s="226" t="str">
        <f aca="false">+IFERROR(IF(COUNT(S39,S40,S49),ROUND(SUM(S39,S40,S49),0),""),"")</f>
        <v/>
      </c>
      <c r="T50" s="228" t="str">
        <f aca="false">+IFERROR(IF(COUNT(R50:S50),ROUND(SUM(R50:S50),0),""),"")</f>
        <v/>
      </c>
      <c r="U50" s="231" t="n">
        <f aca="false">+IFERROR(IF(COUNT(L50,T50),ROUND(SUM(L50,T50)/SUM('Shareholding Pattern'!$L$57,'Shareholding Pattern'!$T$57)*100,2),""),"")</f>
        <v>34.15</v>
      </c>
      <c r="V50" s="229" t="str">
        <f aca="false">+IFERROR(IF(COUNT(V39,V41,V49),ROUND(SUM(V39,V41,V49),0),""),"")</f>
        <v/>
      </c>
      <c r="W50" s="149" t="str">
        <f aca="false">+IFERROR(IF(COUNT(V50),ROUND(SUM(V50)/SUM(L50)*100,2),""),0)</f>
        <v/>
      </c>
      <c r="X50" s="189"/>
      <c r="Y50" s="189"/>
      <c r="Z50" s="226" t="n">
        <f aca="false">+IFERROR(IF(COUNT(Z39,Z41,Z49),ROUND(SUM(Z39,Z41,Z49),0),""),"")</f>
        <v>1275725</v>
      </c>
      <c r="AR50" s="0" t="s">
        <v>297</v>
      </c>
    </row>
    <row r="51" customFormat="false" ht="34.5" hidden="false" customHeight="true" outlineLevel="0" collapsed="false">
      <c r="E51" s="232"/>
      <c r="F51" s="233" t="s">
        <v>534</v>
      </c>
      <c r="G51" s="234"/>
      <c r="H51" s="235"/>
      <c r="I51" s="235"/>
      <c r="J51" s="235"/>
      <c r="K51" s="234"/>
      <c r="L51" s="234"/>
      <c r="M51" s="234"/>
      <c r="N51" s="234"/>
      <c r="O51" s="234"/>
      <c r="P51" s="235"/>
      <c r="Q51" s="234"/>
      <c r="R51" s="235"/>
      <c r="S51" s="235"/>
      <c r="T51" s="235"/>
      <c r="U51" s="234"/>
      <c r="V51" s="234"/>
      <c r="W51" s="234"/>
      <c r="X51" s="234"/>
      <c r="Y51" s="234"/>
      <c r="Z51" s="236"/>
    </row>
    <row r="52" customFormat="false" ht="42" hidden="false" customHeight="true" outlineLevel="0" collapsed="false">
      <c r="E52" s="237"/>
      <c r="F52" s="173" t="s">
        <v>535</v>
      </c>
      <c r="M52" s="0"/>
      <c r="N52" s="0"/>
      <c r="O52" s="0"/>
      <c r="Q52" s="0"/>
      <c r="U52" s="0"/>
      <c r="V52" s="0"/>
      <c r="W52" s="0"/>
      <c r="X52" s="0"/>
      <c r="Y52" s="0"/>
      <c r="Z52" s="238"/>
    </row>
    <row r="53" customFormat="false" ht="34.5" hidden="false" customHeight="true" outlineLevel="0" collapsed="false">
      <c r="E53" s="174" t="s">
        <v>536</v>
      </c>
      <c r="F53" s="239" t="s">
        <v>537</v>
      </c>
      <c r="G53" s="239"/>
      <c r="H53" s="239"/>
      <c r="I53" s="239"/>
      <c r="J53" s="239"/>
      <c r="K53" s="239"/>
      <c r="L53" s="239"/>
      <c r="M53" s="239"/>
      <c r="N53" s="239"/>
      <c r="O53" s="239"/>
      <c r="P53" s="239"/>
      <c r="Q53" s="239"/>
      <c r="R53" s="239"/>
      <c r="S53" s="239"/>
      <c r="T53" s="239"/>
      <c r="U53" s="239"/>
      <c r="V53" s="239"/>
      <c r="W53" s="239"/>
      <c r="X53" s="239"/>
      <c r="Y53" s="239"/>
      <c r="Z53" s="239"/>
    </row>
    <row r="54" customFormat="false" ht="33" hidden="false" customHeight="true" outlineLevel="0" collapsed="false">
      <c r="E54" s="240" t="s">
        <v>538</v>
      </c>
      <c r="F54" s="241" t="s">
        <v>539</v>
      </c>
      <c r="H54" s="183"/>
      <c r="I54" s="183"/>
      <c r="J54" s="183"/>
      <c r="K54" s="183"/>
      <c r="L54" s="216" t="str">
        <f aca="false">+IFERROR(IF(COUNT(I54:K54),ROUND(SUM(I54:K54),2),""),"")</f>
        <v/>
      </c>
      <c r="M54" s="242"/>
      <c r="N54" s="183"/>
      <c r="O54" s="183"/>
      <c r="P54" s="216" t="str">
        <f aca="false">+IFERROR(IF(COUNT(N54:O54),ROUND(SUM(N54:O54),2),""),"")</f>
        <v/>
      </c>
      <c r="Q54" s="217" t="str">
        <f aca="false">+IFERROR(IF(COUNT(P54),ROUND(P54/'Shareholding Pattern'!$P$58*100,2),""),"")</f>
        <v/>
      </c>
      <c r="R54" s="183"/>
      <c r="S54" s="183"/>
      <c r="T54" s="216" t="str">
        <f aca="false">+IFERROR(IF(COUNT(R54:S54),ROUND(SUM(R54:S54),2),""),"")</f>
        <v/>
      </c>
      <c r="U54" s="243"/>
      <c r="V54" s="183"/>
      <c r="W54" s="131" t="str">
        <f aca="false">+IFERROR(IF(COUNT(V54),ROUND(SUM(V54)/SUM(L54)*100,2),""),0)</f>
        <v/>
      </c>
      <c r="X54" s="244"/>
      <c r="Y54" s="244"/>
      <c r="Z54" s="183"/>
      <c r="AR54" s="0" t="s">
        <v>299</v>
      </c>
    </row>
    <row r="55" customFormat="false" ht="33.75" hidden="false" customHeight="true" outlineLevel="0" collapsed="false">
      <c r="E55" s="240" t="s">
        <v>517</v>
      </c>
      <c r="F55" s="241" t="s">
        <v>540</v>
      </c>
      <c r="H55" s="183"/>
      <c r="I55" s="183"/>
      <c r="J55" s="183"/>
      <c r="K55" s="183"/>
      <c r="L55" s="216" t="str">
        <f aca="false">+IFERROR(IF(COUNT(I55:K55),ROUND(SUM(I55:K55),2),""),"")</f>
        <v/>
      </c>
      <c r="M55" s="245" t="str">
        <f aca="false">+IFERROR(IF(COUNT(L55),ROUND(L55/'Shareholding Pattern'!$L$57*100,2),""),"")</f>
        <v/>
      </c>
      <c r="N55" s="183"/>
      <c r="O55" s="183"/>
      <c r="P55" s="216" t="str">
        <f aca="false">+IFERROR(IF(COUNT(N55:O55),ROUND(SUM(N55:O55),2),""),"")</f>
        <v/>
      </c>
      <c r="Q55" s="217" t="str">
        <f aca="false">+IFERROR(IF(COUNT(P55),ROUND(P55/'Shareholding Pattern'!$P$58*100,2),""),"")</f>
        <v/>
      </c>
      <c r="R55" s="183"/>
      <c r="S55" s="183"/>
      <c r="T55" s="216" t="str">
        <f aca="false">+IFERROR(IF(COUNT(R55:S55),ROUND(SUM(R55:S55),2),""),"")</f>
        <v/>
      </c>
      <c r="U55" s="246" t="str">
        <f aca="false">+IFERROR(IF(COUNT(L55,T55),ROUND(SUM(L55,T55)/SUM('Shareholding Pattern'!$L$57,'Shareholding Pattern'!$T$57)*100,2),""),"")</f>
        <v/>
      </c>
      <c r="V55" s="183"/>
      <c r="W55" s="131" t="str">
        <f aca="false">+IFERROR(IF(COUNT(V55),ROUND(SUM(V55)/SUM(L55)*100,2),""),0)</f>
        <v/>
      </c>
      <c r="X55" s="244"/>
      <c r="Y55" s="244"/>
      <c r="Z55" s="183"/>
      <c r="AR55" s="0" t="s">
        <v>301</v>
      </c>
    </row>
    <row r="56" customFormat="false" ht="31.5" hidden="false" customHeight="true" outlineLevel="0" collapsed="false">
      <c r="E56" s="247" t="s">
        <v>541</v>
      </c>
      <c r="F56" s="247"/>
      <c r="G56" s="247"/>
      <c r="H56" s="216" t="str">
        <f aca="false">IFERROR(IF(COUNT(H54:H55),ROUND(SUM(H54:H55),0),""),"")</f>
        <v/>
      </c>
      <c r="I56" s="216" t="str">
        <f aca="false">IFERROR(IF(COUNT(I54:I55),ROUND(SUM(I54:I55),0),""),"")</f>
        <v/>
      </c>
      <c r="J56" s="216" t="str">
        <f aca="false">IFERROR(IF(COUNT(J54:J55),ROUND(SUM(J54:J55),0),""),"")</f>
        <v/>
      </c>
      <c r="K56" s="216" t="str">
        <f aca="false">IFERROR(IF(COUNT(K54:K55),ROUND(SUM(K54:K55),0),""),"")</f>
        <v/>
      </c>
      <c r="L56" s="216" t="str">
        <f aca="false">IFERROR(IF(COUNT(L54:L55),ROUND(SUM(L54:L55),0),""),"")</f>
        <v/>
      </c>
      <c r="M56" s="242"/>
      <c r="N56" s="248" t="str">
        <f aca="false">IFERROR(IF(COUNT(N54:N55),ROUND(SUM(N54:N55),0),""),"")</f>
        <v/>
      </c>
      <c r="O56" s="248" t="str">
        <f aca="false">IFERROR(IF(COUNT(O54:O55),ROUND(SUM(O54:O55),0),""),"")</f>
        <v/>
      </c>
      <c r="P56" s="249" t="str">
        <f aca="false">IFERROR(IF(COUNT(P54:P55),ROUND(SUM(P54:P55),0),""),"")</f>
        <v/>
      </c>
      <c r="Q56" s="217" t="str">
        <f aca="false">+IFERROR(IF(COUNT(P56),ROUND(P56/'Shareholding Pattern'!$P$58*100,2),""),"")</f>
        <v/>
      </c>
      <c r="R56" s="216" t="str">
        <f aca="false">IFERROR(IF(COUNT(R54:R55),ROUND(SUM(R54:R55),0),""),"")</f>
        <v/>
      </c>
      <c r="S56" s="216" t="str">
        <f aca="false">IFERROR(IF(COUNT(S54:S55),ROUND(SUM(S54:S55),0),""),"")</f>
        <v/>
      </c>
      <c r="T56" s="216" t="str">
        <f aca="false">IFERROR(IF(COUNT(T54:T55),ROUND(SUM(T54:T55),0),""),"")</f>
        <v/>
      </c>
      <c r="U56" s="243"/>
      <c r="V56" s="216" t="str">
        <f aca="false">IFERROR(IF(COUNT(V54:V55),ROUND(SUM(V54:V55),0),""),"")</f>
        <v/>
      </c>
      <c r="W56" s="131" t="str">
        <f aca="false">+IFERROR(IF(COUNT(V56),ROUND(SUM(V56)/SUM(L56)*100,2),""),0)</f>
        <v/>
      </c>
      <c r="X56" s="244"/>
      <c r="Y56" s="244"/>
      <c r="Z56" s="216" t="str">
        <f aca="false">IFERROR(IF(COUNT(Z54:Z55),ROUND(SUM(Z54:Z55),0),""),"")</f>
        <v/>
      </c>
      <c r="AR56" s="0" t="s">
        <v>303</v>
      </c>
    </row>
    <row r="57" customFormat="false" ht="26.25" hidden="false" customHeight="true" outlineLevel="0" collapsed="false">
      <c r="E57" s="250" t="s">
        <v>542</v>
      </c>
      <c r="F57" s="250"/>
      <c r="G57" s="250"/>
      <c r="H57" s="216" t="n">
        <f aca="false">+IFERROR(IF(COUNT(H26,H50,H55),ROUND(SUM(H26,H50,H55),0),""),"")</f>
        <v>1260</v>
      </c>
      <c r="I57" s="216" t="n">
        <f aca="false">+IFERROR(IF(COUNT(I26,I50,I55),ROUND(SUM(I26,I50,I55),0),""),"")</f>
        <v>3813400</v>
      </c>
      <c r="J57" s="216" t="str">
        <f aca="false">+IFERROR(IF(COUNT(J26,J50,J55),ROUND(SUM(J26,J50,J55),0),""),"")</f>
        <v/>
      </c>
      <c r="K57" s="216" t="str">
        <f aca="false">+IFERROR(IF(COUNT(K26,K50,K55),ROUND(SUM(K26,K50,K55),0),""),"")</f>
        <v/>
      </c>
      <c r="L57" s="216" t="n">
        <f aca="false">+IFERROR(IF(COUNT(L26,L50,L55),ROUND(SUM(L26,L50,L55),0),""),"")</f>
        <v>3813400</v>
      </c>
      <c r="M57" s="245" t="n">
        <f aca="false">+IFERROR(IF(COUNT(L57),ROUND(L57/'Shareholding Pattern'!$L$57*100,2),""),0)</f>
        <v>100</v>
      </c>
      <c r="N57" s="251" t="n">
        <f aca="false">+IFERROR(IF(COUNT(N26,N50,N55),ROUND(SUM(N26,N50,N55),0),""),"")</f>
        <v>4072374</v>
      </c>
      <c r="O57" s="251" t="str">
        <f aca="false">+IFERROR(IF(COUNT(O26,O50,O55),ROUND(SUM(O26,O50,O55),0),""),"")</f>
        <v/>
      </c>
      <c r="P57" s="216" t="n">
        <f aca="false">+IFERROR(IF(COUNT(P26,P50,P55),ROUND(SUM(P26,P50,P55),0),""),"")</f>
        <v>4072374</v>
      </c>
      <c r="Q57" s="217" t="n">
        <f aca="false">+IFERROR(IF(COUNT(P57),ROUND(P57/'Shareholding Pattern'!$P$58*100,2),""),0)</f>
        <v>100</v>
      </c>
      <c r="R57" s="216" t="str">
        <f aca="false">+IFERROR(IF(COUNT(R26,R50,R55),ROUND(SUM(R26,R50,R55),0),""),"")</f>
        <v/>
      </c>
      <c r="S57" s="216" t="str">
        <f aca="false">+IFERROR(IF(COUNT(S26,S50,S55),ROUND(SUM(S26,S50,S55),0),""),"")</f>
        <v/>
      </c>
      <c r="T57" s="216" t="str">
        <f aca="false">+IFERROR(IF(COUNT(T26,T50,T55),ROUND(SUM(T26,T50,T55),0),""),"")</f>
        <v/>
      </c>
      <c r="U57" s="246" t="n">
        <f aca="false">+IFERROR(IF(COUNT(L57,T57),ROUND(SUM(L57,T57)/SUM('Shareholding Pattern'!$L$57,'Shareholding Pattern'!$T$57)*100,2),""),0)</f>
        <v>100</v>
      </c>
      <c r="V57" s="216" t="str">
        <f aca="false">+IFERROR(IF(COUNT(V26,V50,V55),ROUND(SUM(V26,V50,V55),0),""),"")</f>
        <v/>
      </c>
      <c r="W57" s="131" t="str">
        <f aca="false">+IFERROR(IF(COUNT(V57),ROUND(SUM(V57)/SUM(L57)*100,2),""),0)</f>
        <v/>
      </c>
      <c r="X57" s="244"/>
      <c r="Y57" s="244"/>
      <c r="Z57" s="216" t="n">
        <f aca="false">+IFERROR(IF(COUNT(Z26,Z50,Z55),ROUND(SUM(Z26,Z50,Z55),0),""),"")</f>
        <v>3786800</v>
      </c>
    </row>
    <row r="58" customFormat="false" ht="22.5" hidden="false" customHeight="true" outlineLevel="0" collapsed="false">
      <c r="E58" s="250" t="s">
        <v>543</v>
      </c>
      <c r="F58" s="250"/>
      <c r="G58" s="250"/>
      <c r="H58" s="216" t="n">
        <f aca="false">+IFERROR(IF(COUNT(H26,H50,H56),ROUND(SUM(H26,H50,H56),0),""),"")</f>
        <v>1260</v>
      </c>
      <c r="I58" s="216" t="n">
        <f aca="false">+IFERROR(IF(COUNT(I26,I50,I56),ROUND(SUM(I26,I50,I56),0),""),"")</f>
        <v>3813400</v>
      </c>
      <c r="J58" s="216" t="str">
        <f aca="false">+IFERROR(IF(COUNT(J26,J50,J56),ROUND(SUM(J26,J50,J56),0),""),"")</f>
        <v/>
      </c>
      <c r="K58" s="216" t="str">
        <f aca="false">+IFERROR(IF(COUNT(K26,K50,K56),ROUND(SUM(K26,K50,K56),0),""),"")</f>
        <v/>
      </c>
      <c r="L58" s="216" t="n">
        <f aca="false">+IFERROR(IF(COUNT(L26,L50,L56),ROUND(SUM(L26,L50,L56),0),""),"")</f>
        <v>3813400</v>
      </c>
      <c r="M58" s="217" t="n">
        <f aca="false">+IFERROR(IF(COUNT(L57),ROUND(L57/'Shareholding Pattern'!$L$57*100,2),""),"")</f>
        <v>100</v>
      </c>
      <c r="N58" s="251" t="n">
        <f aca="false">+IFERROR(IF(COUNT(N26,N50,N56),ROUND(SUM(N26,N50,N56),0),""),"")</f>
        <v>4072374</v>
      </c>
      <c r="O58" s="251" t="str">
        <f aca="false">+IFERROR(IF(COUNT(O26,O50,O56),ROUND(SUM(O26,O50,O56),0),""),"")</f>
        <v/>
      </c>
      <c r="P58" s="216" t="n">
        <f aca="false">+IFERROR(IF(COUNT(P26,P50,P56),ROUND(SUM(P26,P50,P56),0),""),"")</f>
        <v>4072374</v>
      </c>
      <c r="Q58" s="217" t="n">
        <f aca="false">+IFERROR(IF(COUNT(P58),ROUND(P58/'Shareholding Pattern'!$P$58*100,2),""),"")</f>
        <v>100</v>
      </c>
      <c r="R58" s="216" t="str">
        <f aca="false">+IFERROR(IF(COUNT(R26,R50,R56),ROUND(SUM(R26,R50,R56),0),""),"")</f>
        <v/>
      </c>
      <c r="S58" s="216" t="str">
        <f aca="false">+IFERROR(IF(COUNT(S26,S50,S56),ROUND(SUM(S26,S50,S56),0),""),"")</f>
        <v/>
      </c>
      <c r="T58" s="216" t="str">
        <f aca="false">+IFERROR(IF(COUNT(T26,T50,T56),ROUND(SUM(T26,T50,T56),0),""),"")</f>
        <v/>
      </c>
      <c r="U58" s="252" t="n">
        <f aca="false">+IFERROR(IF(COUNT(U26,U50,U56),ROUND(SUM(U26,U50,U56),0),""),"")</f>
        <v>100</v>
      </c>
      <c r="V58" s="216" t="str">
        <f aca="false">+IFERROR(IF(COUNT(V26,V50,V56),ROUND(SUM(V26,V50,V56),0),""),"")</f>
        <v/>
      </c>
      <c r="W58" s="131" t="str">
        <f aca="false">+IFERROR(IF(COUNT(V58),ROUND(SUM(V58)/SUM(L58)*100,2),""),0)</f>
        <v/>
      </c>
      <c r="X58" s="216" t="str">
        <f aca="false">+IFERROR(IF(COUNT(X26,X50,X56),ROUND(SUM(X26,X50,X56),0),""),"")</f>
        <v/>
      </c>
      <c r="Y58" s="131" t="str">
        <f aca="false">+IFERROR(IF(COUNT(X58),ROUND(SUM(X58)/SUM(L58)*100,2),""),0)</f>
        <v/>
      </c>
      <c r="Z58" s="216" t="n">
        <f aca="false">+IFERROR(IF(COUNT(Z26,Z50,Z56),ROUND(SUM(Z26,Z50,Z56),0),""),"")</f>
        <v>3786800</v>
      </c>
      <c r="AR58" s="0" t="s">
        <v>305</v>
      </c>
    </row>
    <row r="59" customFormat="false" ht="35.1" hidden="false" customHeight="true" outlineLevel="0" collapsed="false">
      <c r="E59" s="253" t="s">
        <v>333</v>
      </c>
      <c r="F59" s="253"/>
      <c r="G59" s="253"/>
      <c r="H59" s="253"/>
      <c r="I59" s="253"/>
      <c r="J59" s="253"/>
      <c r="K59" s="253"/>
      <c r="L59" s="253"/>
      <c r="M59" s="253"/>
      <c r="N59" s="254"/>
      <c r="O59" s="254"/>
      <c r="P59" s="255"/>
      <c r="Q59" s="256"/>
      <c r="R59" s="257"/>
      <c r="S59" s="257"/>
      <c r="T59" s="257"/>
      <c r="U59" s="256"/>
      <c r="V59" s="256"/>
      <c r="W59" s="256"/>
      <c r="X59" s="258"/>
      <c r="Y59" s="258"/>
      <c r="Z59" s="258"/>
    </row>
    <row r="60" customFormat="false" ht="35.1" hidden="false" customHeight="true" outlineLevel="0" collapsed="false">
      <c r="E60" s="253" t="s">
        <v>336</v>
      </c>
      <c r="F60" s="253"/>
      <c r="G60" s="253"/>
      <c r="H60" s="253"/>
      <c r="I60" s="253"/>
      <c r="J60" s="253"/>
      <c r="K60" s="253"/>
      <c r="L60" s="253"/>
      <c r="M60" s="253"/>
      <c r="N60" s="254"/>
      <c r="O60" s="254"/>
      <c r="P60" s="255"/>
      <c r="Q60" s="256"/>
      <c r="R60" s="257"/>
      <c r="S60" s="257"/>
      <c r="T60" s="257"/>
      <c r="U60" s="256"/>
      <c r="V60" s="256"/>
      <c r="W60" s="256"/>
      <c r="X60" s="258"/>
      <c r="Y60" s="258"/>
      <c r="Z60" s="258"/>
    </row>
    <row r="61" customFormat="false" ht="35.1" hidden="false" customHeight="true" outlineLevel="0" collapsed="false">
      <c r="E61" s="253" t="s">
        <v>339</v>
      </c>
      <c r="F61" s="253"/>
      <c r="G61" s="253"/>
      <c r="H61" s="253"/>
      <c r="I61" s="253"/>
      <c r="J61" s="253"/>
      <c r="K61" s="253"/>
      <c r="L61" s="253"/>
      <c r="M61" s="253"/>
      <c r="N61" s="254"/>
      <c r="O61" s="254"/>
      <c r="P61" s="255"/>
      <c r="Q61" s="256"/>
      <c r="R61" s="257"/>
      <c r="S61" s="257"/>
      <c r="T61" s="257"/>
      <c r="U61" s="256"/>
      <c r="V61" s="256"/>
      <c r="W61" s="256"/>
      <c r="X61" s="258"/>
      <c r="Y61" s="258"/>
      <c r="Z61" s="258"/>
    </row>
    <row r="62" customFormat="false" ht="35.1" hidden="false" customHeight="true" outlineLevel="0" collapsed="false">
      <c r="E62" s="253" t="s">
        <v>342</v>
      </c>
      <c r="F62" s="253"/>
      <c r="G62" s="253"/>
      <c r="H62" s="253"/>
      <c r="I62" s="253"/>
      <c r="J62" s="253"/>
      <c r="K62" s="253"/>
      <c r="L62" s="253"/>
      <c r="M62" s="253"/>
      <c r="N62" s="254"/>
      <c r="O62" s="254"/>
      <c r="P62" s="255"/>
      <c r="Q62" s="256"/>
      <c r="R62" s="257"/>
      <c r="S62" s="257"/>
      <c r="T62" s="257"/>
      <c r="U62" s="256"/>
      <c r="V62" s="256"/>
      <c r="W62" s="256"/>
      <c r="X62" s="258"/>
      <c r="Y62" s="258"/>
      <c r="Z62" s="258"/>
    </row>
    <row r="63" customFormat="false" ht="15" hidden="false" customHeight="false" outlineLevel="0" collapsed="false"/>
  </sheetData>
  <sheetProtection sheet="true" password="f884" objects="true" scenarios="true"/>
  <mergeCells count="45">
    <mergeCell ref="E9:E11"/>
    <mergeCell ref="F9:G11"/>
    <mergeCell ref="H9:H11"/>
    <mergeCell ref="I9:I11"/>
    <mergeCell ref="J9:J11"/>
    <mergeCell ref="K9:K11"/>
    <mergeCell ref="L9:L11"/>
    <mergeCell ref="M9:M11"/>
    <mergeCell ref="N9:Q9"/>
    <mergeCell ref="R9:R11"/>
    <mergeCell ref="S9:S11"/>
    <mergeCell ref="T9:T11"/>
    <mergeCell ref="U9:U11"/>
    <mergeCell ref="V9:W10"/>
    <mergeCell ref="X9:Y10"/>
    <mergeCell ref="Z9:Z11"/>
    <mergeCell ref="N10:P10"/>
    <mergeCell ref="Q10:Q11"/>
    <mergeCell ref="F12:Y12"/>
    <mergeCell ref="E18:G18"/>
    <mergeCell ref="E25:G25"/>
    <mergeCell ref="E26:G26"/>
    <mergeCell ref="F29:Z29"/>
    <mergeCell ref="X30:Y50"/>
    <mergeCell ref="E39:G39"/>
    <mergeCell ref="E41:G41"/>
    <mergeCell ref="E49:G49"/>
    <mergeCell ref="E50:G50"/>
    <mergeCell ref="F53:Z53"/>
    <mergeCell ref="X54:Y57"/>
    <mergeCell ref="E56:G56"/>
    <mergeCell ref="E57:G57"/>
    <mergeCell ref="E58:G58"/>
    <mergeCell ref="E59:M59"/>
    <mergeCell ref="N59:O59"/>
    <mergeCell ref="X59:Z59"/>
    <mergeCell ref="E60:M60"/>
    <mergeCell ref="N60:O60"/>
    <mergeCell ref="X60:Z60"/>
    <mergeCell ref="E61:M61"/>
    <mergeCell ref="N61:O61"/>
    <mergeCell ref="X61:Z61"/>
    <mergeCell ref="E62:M62"/>
    <mergeCell ref="N62:O62"/>
    <mergeCell ref="X62:Z62"/>
  </mergeCells>
  <dataValidations count="12">
    <dataValidation allowBlank="true" operator="lessThanOrEqual" showDropDown="false" showErrorMessage="true" showInputMessage="false" sqref="V55" type="whole">
      <formula1>I55</formula1>
      <formula2>0</formula2>
    </dataValidation>
    <dataValidation allowBlank="true" operator="lessThanOrEqual" showDropDown="false" showErrorMessage="true" showInputMessage="false" sqref="Z47" type="whole">
      <formula1>L47</formula1>
      <formula2>0</formula2>
    </dataValidation>
    <dataValidation allowBlank="true" operator="lessThanOrEqual" showDropDown="false" showErrorMessage="true" showInputMessage="false" sqref="Z48" type="whole">
      <formula1>L48</formula1>
      <formula2>0</formula2>
    </dataValidation>
    <dataValidation allowBlank="true" operator="greaterThanOrEqual" showDropDown="false" showErrorMessage="true" showInputMessage="false" sqref="I30:K38 N30:O38 R30:S38 I40:K40 N40:O40 R40:S40 I43:K48 N43:O48 R43:S48 I54:K55 N54:O55 R54:S55" type="whole">
      <formula1>0</formula1>
      <formula2>0</formula2>
    </dataValidation>
    <dataValidation allowBlank="true" operator="greaterThan" showDropDown="false" showErrorMessage="true" showInputMessage="false" sqref="H30:H38 H40 H43:H48 H54:H55" type="whole">
      <formula1>0</formula1>
      <formula2>0</formula2>
    </dataValidation>
    <dataValidation allowBlank="true" operator="greaterThan" showDropDown="false" showErrorMessage="true" showInputMessage="false" sqref="H14:H17 H20:H24" type="none">
      <formula1>0</formula1>
      <formula2>0</formula2>
    </dataValidation>
    <dataValidation allowBlank="true" operator="lessThanOrEqual" showDropDown="false" showErrorMessage="true" showInputMessage="false" sqref="Z43:Z46" type="whole">
      <formula1>L43</formula1>
      <formula2>0</formula2>
    </dataValidation>
    <dataValidation allowBlank="true" operator="lessThanOrEqual" showDropDown="false" showErrorMessage="true" showInputMessage="false" sqref="Z38 Z40" type="whole">
      <formula1>L38</formula1>
      <formula2>0</formula2>
    </dataValidation>
    <dataValidation allowBlank="true" operator="lessThanOrEqual" showDropDown="false" showErrorMessage="true" showInputMessage="false" sqref="V54" type="whole">
      <formula1>I54</formula1>
      <formula2>0</formula2>
    </dataValidation>
    <dataValidation allowBlank="true" operator="lessThanOrEqual" showDropDown="false" showErrorMessage="true" showInputMessage="false" sqref="V40 V43:V48" type="whole">
      <formula1>I40</formula1>
      <formula2>0</formula2>
    </dataValidation>
    <dataValidation allowBlank="true" operator="lessThanOrEqual" showDropDown="false" showErrorMessage="true" showInputMessage="false" sqref="Z30:Z37 Z54:Z55" type="whole">
      <formula1>L54</formula1>
      <formula2>0</formula2>
    </dataValidation>
    <dataValidation allowBlank="true" operator="lessThanOrEqual" showDropDown="false" showErrorMessage="true" showInputMessage="false" sqref="V30:V38" type="whole">
      <formula1>I30</formula1>
      <formula2>0</formula2>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27" location="Unclaimed_Prom!I14" display="Details of Shares which remain unclaimed for Promoter &amp; Promoter Group"/>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duals -  &#10;i.Individual shareholders holding nominal share capital up to Rs. 2 lakhs. "/>
    <hyperlink ref="F44" location="Indivisual(aII)!F12" display="Individuals -  &#10;ii. Individual shareholders holding nominal share capital in excess of Rs. 2 lakhs."/>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1" location="PAC_Public!F12" display="Details of the shareholders acting as persons in Concert for Public"/>
    <hyperlink ref="F52" location="Unclaimed_Public!A1" display="Details of Shares which remain unclaimed for Public"/>
    <hyperlink ref="F54" location="DRHolder!F12" display="Custodian/DR  Holder - Name of DR Holders  (If Available)"/>
    <hyperlink ref="F55" location="EBT!F12" display="Employee Benefit Trust (under SEBI (Share based Employee Benefit) Regulations, 2014)"/>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S22"/>
  <sheetViews>
    <sheetView showFormulas="false" showGridLines="false" showRowColHeaders="true" showZeros="true" rightToLeft="false" tabSelected="false" showOutlineSymbols="true" defaultGridColor="true" view="normal" topLeftCell="D7" colorId="64" zoomScale="85" zoomScaleNormal="85" zoomScalePageLayoutView="100" workbookViewId="0">
      <selection pane="topLeft" activeCell="AA20" activeCellId="0" sqref="AA20"/>
    </sheetView>
  </sheetViews>
  <sheetFormatPr defaultColWidth="4.84765625" defaultRowHeight="15" zeroHeight="false" outlineLevelRow="0" outlineLevelCol="0"/>
  <cols>
    <col collapsed="false" customWidth="true" hidden="true" outlineLevel="0" max="1" min="1" style="0" width="2.41"/>
    <col collapsed="false" customWidth="true" hidden="true" outlineLevel="0" max="2" min="2" style="0" width="2.13"/>
    <col collapsed="false" customWidth="true" hidden="true" outlineLevel="0" max="3" min="3" style="0" width="1.99"/>
    <col collapsed="false" customWidth="true" hidden="false" outlineLevel="0" max="4" min="4" style="0" width="2.56"/>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6.68"/>
    <col collapsed="false" customWidth="true" hidden="true" outlineLevel="0" max="14" min="14" style="0" width="16.12"/>
    <col collapsed="false" customWidth="true" hidden="false" outlineLevel="0" max="15" min="15" style="0" width="16.4"/>
    <col collapsed="false" customWidth="true" hidden="false" outlineLevel="0" max="16" min="16" style="0" width="10.69"/>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84"/>
    <col collapsed="false" customWidth="true" hidden="true" outlineLevel="0" max="23" min="23" style="0" width="15.4"/>
    <col collapsed="false" customWidth="true" hidden="true" outlineLevel="0" max="24" min="24" style="0" width="8.84"/>
    <col collapsed="false" customWidth="true" hidden="false" outlineLevel="0" max="25" min="25" style="0" width="15.4"/>
    <col collapsed="false" customWidth="true" hidden="false" outlineLevel="0" max="26" min="26" style="0" width="17.97"/>
    <col collapsed="false" customWidth="true" hidden="false" outlineLevel="0" max="27" min="27" style="0" width="17.12"/>
    <col collapsed="false" customWidth="true" hidden="false" outlineLevel="0" max="28" min="28" style="0" width="4.7"/>
    <col collapsed="false" customWidth="false" hidden="true" outlineLevel="0" max="257" min="29" style="0" width="4.84"/>
  </cols>
  <sheetData>
    <row r="1" customFormat="false" ht="15" hidden="true" customHeight="false" outlineLevel="0" collapsed="false">
      <c r="I1" s="0" t="n">
        <v>6</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134</v>
      </c>
      <c r="X2" s="0" t="s">
        <v>135</v>
      </c>
      <c r="Y2" s="0" t="s">
        <v>136</v>
      </c>
      <c r="Z2" s="0" t="s">
        <v>351</v>
      </c>
      <c r="AA2" s="0" t="s">
        <v>354</v>
      </c>
      <c r="AR2" s="0" t="s">
        <v>544</v>
      </c>
      <c r="AS2" s="0" t="s">
        <v>545</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549</v>
      </c>
      <c r="U9" s="70" t="s">
        <v>152</v>
      </c>
      <c r="V9" s="70"/>
      <c r="W9" s="70" t="s">
        <v>153</v>
      </c>
      <c r="X9" s="70"/>
      <c r="Y9" s="70" t="s">
        <v>154</v>
      </c>
      <c r="Z9" s="70" t="s">
        <v>351</v>
      </c>
      <c r="AA9" s="70" t="s">
        <v>354</v>
      </c>
    </row>
    <row r="10" customFormat="false" ht="31.5" hidden="false" customHeight="true" outlineLevel="0" collapsed="false">
      <c r="E10" s="70"/>
      <c r="F10" s="70"/>
      <c r="G10" s="70"/>
      <c r="H10" s="70"/>
      <c r="I10" s="70"/>
      <c r="J10" s="70"/>
      <c r="K10" s="70"/>
      <c r="L10" s="70"/>
      <c r="M10" s="70" t="s">
        <v>550</v>
      </c>
      <c r="N10" s="70"/>
      <c r="O10" s="70"/>
      <c r="P10" s="70" t="s">
        <v>402</v>
      </c>
      <c r="Q10" s="70"/>
      <c r="R10" s="70"/>
      <c r="S10" s="70"/>
      <c r="T10" s="70"/>
      <c r="U10" s="70"/>
      <c r="V10" s="70"/>
      <c r="W10" s="70"/>
      <c r="X10" s="70"/>
      <c r="Y10" s="70"/>
      <c r="Z10" s="70"/>
      <c r="AA10" s="70"/>
    </row>
    <row r="11" customFormat="false" ht="78.75" hidden="false" customHeight="true" outlineLevel="0" collapsed="false">
      <c r="E11" s="70"/>
      <c r="F11" s="70"/>
      <c r="G11" s="70"/>
      <c r="H11" s="70"/>
      <c r="I11" s="70"/>
      <c r="J11" s="70"/>
      <c r="K11" s="70"/>
      <c r="L11" s="70"/>
      <c r="M11" s="70" t="s">
        <v>551</v>
      </c>
      <c r="N11" s="70" t="s">
        <v>158</v>
      </c>
      <c r="O11" s="70" t="s">
        <v>159</v>
      </c>
      <c r="P11" s="70"/>
      <c r="Q11" s="70"/>
      <c r="R11" s="70"/>
      <c r="S11" s="70"/>
      <c r="T11" s="70"/>
      <c r="U11" s="70" t="s">
        <v>160</v>
      </c>
      <c r="V11" s="70" t="s">
        <v>161</v>
      </c>
      <c r="W11" s="70" t="s">
        <v>160</v>
      </c>
      <c r="X11" s="70" t="s">
        <v>161</v>
      </c>
      <c r="Y11" s="70"/>
      <c r="Z11" s="70"/>
      <c r="AA11" s="70"/>
    </row>
    <row r="12" customFormat="false" ht="16.5" hidden="false" customHeight="true" outlineLevel="0" collapsed="false">
      <c r="E12" s="259" t="s">
        <v>552</v>
      </c>
      <c r="F12" s="260" t="s">
        <v>408</v>
      </c>
      <c r="G12" s="261"/>
      <c r="H12" s="261"/>
      <c r="I12" s="261"/>
      <c r="J12" s="261"/>
      <c r="K12" s="261"/>
      <c r="L12" s="261"/>
      <c r="M12" s="261"/>
      <c r="N12" s="261"/>
      <c r="O12" s="261"/>
      <c r="P12" s="261"/>
      <c r="Q12" s="261"/>
      <c r="R12" s="261"/>
      <c r="S12" s="261"/>
      <c r="T12" s="261"/>
      <c r="U12" s="261"/>
      <c r="V12" s="261"/>
      <c r="W12" s="261"/>
      <c r="X12" s="261"/>
      <c r="Y12" s="261"/>
      <c r="Z12" s="261"/>
      <c r="AA12" s="262"/>
    </row>
    <row r="13" s="263" customFormat="true" ht="15" hidden="true" customHeight="false" outlineLevel="0" collapsed="false">
      <c r="E13" s="264"/>
      <c r="F13" s="265"/>
      <c r="G13" s="266"/>
      <c r="H13" s="267"/>
      <c r="I13" s="268"/>
      <c r="J13" s="268"/>
      <c r="K13" s="269" t="str">
        <f aca="false">+IFERROR(IF(COUNT(H13:J13),ROUND(SUM(H13:J13),0),""),"")</f>
        <v/>
      </c>
      <c r="L13" s="270" t="str">
        <f aca="false">+IFERROR(IF(COUNT(K13),ROUND(K13/'Shareholding Pattern'!$L$57*100,2),""),0)</f>
        <v/>
      </c>
      <c r="M13" s="271" t="str">
        <f aca="false">IF(H13="","",H13)</f>
        <v/>
      </c>
      <c r="N13" s="271"/>
      <c r="O13" s="270" t="str">
        <f aca="false">+IFERROR(IF(COUNT(M13:N13),ROUND(SUM(M13,N13),2),""),"")</f>
        <v/>
      </c>
      <c r="P13" s="270" t="str">
        <f aca="false">+IFERROR(IF(COUNT(O13),ROUND(O13/('Shareholding Pattern'!$P$58)*100,2),""),0)</f>
        <v/>
      </c>
      <c r="Q13" s="268"/>
      <c r="R13" s="268"/>
      <c r="S13" s="269" t="str">
        <f aca="false">+IFERROR(IF(COUNT(Q13:R13),ROUND(SUM(Q13:R13),0),""),"")</f>
        <v/>
      </c>
      <c r="T13" s="270" t="str">
        <f aca="false">+IFERROR(IF(COUNT(K13,S13),ROUND(SUM(S13,K13)/SUM('Shareholding Pattern'!$L$57,'Shareholding Pattern'!$T$57)*100,2),""),0)</f>
        <v/>
      </c>
      <c r="U13" s="268"/>
      <c r="V13" s="270" t="str">
        <f aca="false">+IFERROR(IF(COUNT(U13),ROUND(SUM(U13)/SUM(K13)*100,2),""),0)</f>
        <v/>
      </c>
      <c r="W13" s="268"/>
      <c r="X13" s="270" t="str">
        <f aca="false">+IFERROR(IF(COUNT(W13),ROUND(SUM(W13)/SUM(K13)*100,2),""),0)</f>
        <v/>
      </c>
      <c r="Y13" s="267"/>
      <c r="Z13" s="272"/>
      <c r="AA13" s="273"/>
      <c r="AC13" s="263" t="n">
        <f aca="false">IF(SUM(H13:Y13)&gt;0,1,0)</f>
        <v>0</v>
      </c>
      <c r="AD13" s="263" t="e">
        <f aca="false">IF(COUNT(H21:$Y$15006)=0,"",SUM(#REF!))</f>
        <v>#REF!</v>
      </c>
    </row>
    <row r="14" customFormat="false" ht="24.75" hidden="false" customHeight="true" outlineLevel="0" collapsed="false">
      <c r="E14" s="274"/>
      <c r="F14" s="275"/>
      <c r="G14" s="275"/>
      <c r="H14" s="275"/>
      <c r="I14" s="275"/>
      <c r="J14" s="275"/>
      <c r="K14" s="275"/>
      <c r="L14" s="275"/>
      <c r="M14" s="275"/>
      <c r="N14" s="275"/>
      <c r="O14" s="275"/>
      <c r="P14" s="275"/>
      <c r="Q14" s="275"/>
      <c r="R14" s="275"/>
      <c r="S14" s="275"/>
      <c r="T14" s="275"/>
      <c r="U14" s="275"/>
      <c r="V14" s="275"/>
      <c r="W14" s="275"/>
      <c r="X14" s="275"/>
      <c r="Y14" s="275"/>
      <c r="Z14" s="275"/>
      <c r="AA14" s="276"/>
    </row>
    <row r="15" customFormat="false" ht="24.75" hidden="false" customHeight="true" outlineLevel="0" collapsed="false">
      <c r="E15" s="264" t="n">
        <v>1</v>
      </c>
      <c r="F15" s="277" t="s">
        <v>553</v>
      </c>
      <c r="G15" s="278" t="s">
        <v>554</v>
      </c>
      <c r="H15" s="268" t="n">
        <v>274825</v>
      </c>
      <c r="I15" s="268"/>
      <c r="J15" s="268"/>
      <c r="K15" s="269" t="n">
        <f aca="false">+IFERROR(IF(COUNT(H15:J15),ROUND(SUM(H15:J15),0),""),"")</f>
        <v>274825</v>
      </c>
      <c r="L15" s="270" t="n">
        <f aca="false">+IFERROR(IF(COUNT(K15),ROUND(K15/'Shareholding Pattern'!$L$57*100,2),""),0)</f>
        <v>7.21</v>
      </c>
      <c r="M15" s="271" t="n">
        <v>274825</v>
      </c>
      <c r="N15" s="271"/>
      <c r="O15" s="270" t="n">
        <f aca="false">+IFERROR(IF(COUNT(M15:N15),ROUND(SUM(M15,N15),2),""),"")</f>
        <v>274825</v>
      </c>
      <c r="P15" s="270" t="n">
        <f aca="false">+IFERROR(IF(COUNT(O15),ROUND(O15/('Shareholding Pattern'!$P$58)*100,2),""),0)</f>
        <v>6.75</v>
      </c>
      <c r="Q15" s="268"/>
      <c r="R15" s="268"/>
      <c r="S15" s="269" t="str">
        <f aca="false">+IFERROR(IF(COUNT(Q15:R15),ROUND(SUM(Q15:R15),0),""),"")</f>
        <v/>
      </c>
      <c r="T15" s="270" t="n">
        <f aca="false">+IFERROR(IF(COUNT(K15,S15),ROUND(SUM(S15,K15)/SUM('Shareholding Pattern'!$L$57,'Shareholding Pattern'!$T$57)*100,2),""),0)</f>
        <v>7.21</v>
      </c>
      <c r="U15" s="268"/>
      <c r="V15" s="270" t="str">
        <f aca="false">+IFERROR(IF(COUNT(U15),ROUND(SUM(U15)/SUM(K15)*100,2),""),0)</f>
        <v/>
      </c>
      <c r="W15" s="268"/>
      <c r="X15" s="270" t="str">
        <f aca="false">+IFERROR(IF(COUNT(W15),ROUND(SUM(W15)/SUM(K15)*100,2),""),0)</f>
        <v/>
      </c>
      <c r="Y15" s="268" t="n">
        <v>274825</v>
      </c>
      <c r="Z15" s="279"/>
      <c r="AA15" s="280" t="s">
        <v>545</v>
      </c>
      <c r="AB15" s="263"/>
      <c r="AC15" s="263" t="n">
        <f aca="false">IF(SUM(H15:Y15)&gt;0,1,0)</f>
        <v>1</v>
      </c>
    </row>
    <row r="16" customFormat="false" ht="24.75" hidden="false" customHeight="true" outlineLevel="0" collapsed="false">
      <c r="E16" s="264" t="n">
        <v>2</v>
      </c>
      <c r="F16" s="277" t="s">
        <v>553</v>
      </c>
      <c r="G16" s="278" t="s">
        <v>555</v>
      </c>
      <c r="H16" s="268" t="n">
        <v>1045416</v>
      </c>
      <c r="I16" s="268"/>
      <c r="J16" s="268"/>
      <c r="K16" s="269" t="n">
        <f aca="false">+IFERROR(IF(COUNT(H16:J16),ROUND(SUM(H16:J16),0),""),"")</f>
        <v>1045416</v>
      </c>
      <c r="L16" s="270" t="n">
        <f aca="false">+IFERROR(IF(COUNT(K16),ROUND(K16/'Shareholding Pattern'!$L$57*100,2),""),0)</f>
        <v>27.41</v>
      </c>
      <c r="M16" s="271" t="n">
        <f aca="false">IF(H16="","",H16)</f>
        <v>1045416</v>
      </c>
      <c r="N16" s="271"/>
      <c r="O16" s="270" t="n">
        <f aca="false">+IFERROR(IF(COUNT(M16:N16),ROUND(SUM(M16,N16),2),""),"")</f>
        <v>1045416</v>
      </c>
      <c r="P16" s="270" t="n">
        <f aca="false">+IFERROR(IF(COUNT(O16),ROUND(O16/('Shareholding Pattern'!$P$58)*100,2),""),0)</f>
        <v>25.67</v>
      </c>
      <c r="Q16" s="268"/>
      <c r="R16" s="268"/>
      <c r="S16" s="269" t="str">
        <f aca="false">+IFERROR(IF(COUNT(Q16:R16),ROUND(SUM(Q16:R16),0),""),"")</f>
        <v/>
      </c>
      <c r="T16" s="270" t="n">
        <f aca="false">+IFERROR(IF(COUNT(K16,S16),ROUND(SUM(S16,K16)/SUM('Shareholding Pattern'!$L$57,'Shareholding Pattern'!$T$57)*100,2),""),0)</f>
        <v>27.41</v>
      </c>
      <c r="U16" s="268"/>
      <c r="V16" s="270" t="str">
        <f aca="false">+IFERROR(IF(COUNT(U16),ROUND(SUM(U16)/SUM(K16)*100,2),""),0)</f>
        <v/>
      </c>
      <c r="W16" s="268"/>
      <c r="X16" s="270" t="str">
        <f aca="false">+IFERROR(IF(COUNT(W16),ROUND(SUM(W16)/SUM(K16)*100,2),""),0)</f>
        <v/>
      </c>
      <c r="Y16" s="268" t="n">
        <v>1045416</v>
      </c>
      <c r="Z16" s="279"/>
      <c r="AA16" s="280" t="s">
        <v>545</v>
      </c>
      <c r="AB16" s="263"/>
      <c r="AC16" s="263" t="n">
        <f aca="false">IF(SUM(H16:Y16)&gt;0,1,0)</f>
        <v>1</v>
      </c>
    </row>
    <row r="17" customFormat="false" ht="24.75" hidden="false" customHeight="true" outlineLevel="0" collapsed="false">
      <c r="E17" s="264" t="n">
        <v>3</v>
      </c>
      <c r="F17" s="277" t="s">
        <v>556</v>
      </c>
      <c r="G17" s="278" t="s">
        <v>557</v>
      </c>
      <c r="H17" s="268" t="n">
        <v>401970</v>
      </c>
      <c r="I17" s="268"/>
      <c r="J17" s="268"/>
      <c r="K17" s="269" t="n">
        <f aca="false">+IFERROR(IF(COUNT(H17:J17),ROUND(SUM(H17:J17),0),""),"")</f>
        <v>401970</v>
      </c>
      <c r="L17" s="270" t="n">
        <f aca="false">+IFERROR(IF(COUNT(K17),ROUND(K17/'Shareholding Pattern'!$L$57*100,2),""),0)</f>
        <v>10.54</v>
      </c>
      <c r="M17" s="271" t="n">
        <f aca="false">IF(H17="","",H17)</f>
        <v>401970</v>
      </c>
      <c r="N17" s="271"/>
      <c r="O17" s="270" t="n">
        <f aca="false">+IFERROR(IF(COUNT(M17:N17),ROUND(SUM(M17,N17),2),""),"")</f>
        <v>401970</v>
      </c>
      <c r="P17" s="270" t="n">
        <f aca="false">+IFERROR(IF(COUNT(O17),ROUND(O17/('Shareholding Pattern'!$P$58)*100,2),""),0)</f>
        <v>9.87</v>
      </c>
      <c r="Q17" s="268"/>
      <c r="R17" s="268"/>
      <c r="S17" s="269" t="str">
        <f aca="false">+IFERROR(IF(COUNT(Q17:R17),ROUND(SUM(Q17:R17),0),""),"")</f>
        <v/>
      </c>
      <c r="T17" s="270" t="n">
        <f aca="false">+IFERROR(IF(COUNT(K17,S17),ROUND(SUM(S17,K17)/SUM('Shareholding Pattern'!$L$57,'Shareholding Pattern'!$T$57)*100,2),""),0)</f>
        <v>10.54</v>
      </c>
      <c r="U17" s="268"/>
      <c r="V17" s="270" t="str">
        <f aca="false">+IFERROR(IF(COUNT(U17),ROUND(SUM(U17)/SUM(K17)*100,2),""),0)</f>
        <v/>
      </c>
      <c r="W17" s="268"/>
      <c r="X17" s="270" t="str">
        <f aca="false">+IFERROR(IF(COUNT(W17),ROUND(SUM(W17)/SUM(K17)*100,2),""),0)</f>
        <v/>
      </c>
      <c r="Y17" s="268" t="n">
        <v>401970</v>
      </c>
      <c r="Z17" s="279"/>
      <c r="AA17" s="280" t="s">
        <v>545</v>
      </c>
      <c r="AB17" s="263"/>
      <c r="AC17" s="263" t="n">
        <f aca="false">IF(SUM(H17:Y17)&gt;0,1,0)</f>
        <v>1</v>
      </c>
    </row>
    <row r="18" customFormat="false" ht="24.75" hidden="false" customHeight="true" outlineLevel="0" collapsed="false">
      <c r="E18" s="264" t="n">
        <v>4</v>
      </c>
      <c r="F18" s="277" t="s">
        <v>558</v>
      </c>
      <c r="G18" s="278" t="s">
        <v>559</v>
      </c>
      <c r="H18" s="268" t="n">
        <v>394382</v>
      </c>
      <c r="I18" s="268"/>
      <c r="J18" s="268"/>
      <c r="K18" s="269" t="n">
        <f aca="false">+IFERROR(IF(COUNT(H18:J18),ROUND(SUM(H18:J18),0),""),"")</f>
        <v>394382</v>
      </c>
      <c r="L18" s="270" t="n">
        <f aca="false">+IFERROR(IF(COUNT(K18),ROUND(K18/'Shareholding Pattern'!$L$57*100,2),""),0)</f>
        <v>10.34</v>
      </c>
      <c r="M18" s="271" t="n">
        <f aca="false">IF(H18="","",H18)</f>
        <v>394382</v>
      </c>
      <c r="N18" s="271"/>
      <c r="O18" s="270" t="n">
        <f aca="false">+IFERROR(IF(COUNT(M18:N18),ROUND(SUM(M18,N18),2),""),"")</f>
        <v>394382</v>
      </c>
      <c r="P18" s="270" t="n">
        <f aca="false">+IFERROR(IF(COUNT(O18),ROUND(O18/('Shareholding Pattern'!$P$58)*100,2),""),0)</f>
        <v>9.68</v>
      </c>
      <c r="Q18" s="268"/>
      <c r="R18" s="268"/>
      <c r="S18" s="269" t="str">
        <f aca="false">+IFERROR(IF(COUNT(Q18:R18),ROUND(SUM(Q18:R18),0),""),"")</f>
        <v/>
      </c>
      <c r="T18" s="270" t="n">
        <f aca="false">+IFERROR(IF(COUNT(K18,S18),ROUND(SUM(S18,K18)/SUM('Shareholding Pattern'!$L$57,'Shareholding Pattern'!$T$57)*100,2),""),0)</f>
        <v>10.34</v>
      </c>
      <c r="U18" s="268"/>
      <c r="V18" s="270" t="str">
        <f aca="false">+IFERROR(IF(COUNT(U18),ROUND(SUM(U18)/SUM(K18)*100,2),""),0)</f>
        <v/>
      </c>
      <c r="W18" s="268"/>
      <c r="X18" s="270" t="str">
        <f aca="false">+IFERROR(IF(COUNT(W18),ROUND(SUM(W18)/SUM(K18)*100,2),""),0)</f>
        <v/>
      </c>
      <c r="Y18" s="268" t="n">
        <v>394382</v>
      </c>
      <c r="Z18" s="279"/>
      <c r="AA18" s="280" t="s">
        <v>545</v>
      </c>
      <c r="AB18" s="263"/>
      <c r="AC18" s="263" t="n">
        <f aca="false">IF(SUM(H18:Y18)&gt;0,1,0)</f>
        <v>1</v>
      </c>
    </row>
    <row r="19" customFormat="false" ht="24.75" hidden="false" customHeight="true" outlineLevel="0" collapsed="false">
      <c r="E19" s="264" t="n">
        <v>5</v>
      </c>
      <c r="F19" s="277" t="s">
        <v>560</v>
      </c>
      <c r="G19" s="278" t="s">
        <v>561</v>
      </c>
      <c r="H19" s="268" t="n">
        <v>394382</v>
      </c>
      <c r="I19" s="268"/>
      <c r="J19" s="268"/>
      <c r="K19" s="269" t="n">
        <f aca="false">+IFERROR(IF(COUNT(H19:J19),ROUND(SUM(H19:J19),0),""),"")</f>
        <v>394382</v>
      </c>
      <c r="L19" s="270" t="n">
        <f aca="false">+IFERROR(IF(COUNT(K19),ROUND(K19/'Shareholding Pattern'!$L$57*100,2),""),0)</f>
        <v>10.34</v>
      </c>
      <c r="M19" s="271" t="n">
        <f aca="false">IF(H19="","",H19)</f>
        <v>394382</v>
      </c>
      <c r="N19" s="271"/>
      <c r="O19" s="270" t="n">
        <f aca="false">+IFERROR(IF(COUNT(M19:N19),ROUND(SUM(M19,N19),2),""),"")</f>
        <v>394382</v>
      </c>
      <c r="P19" s="270" t="n">
        <f aca="false">+IFERROR(IF(COUNT(O19),ROUND(O19/('Shareholding Pattern'!$P$58)*100,2),""),0)</f>
        <v>9.68</v>
      </c>
      <c r="Q19" s="268"/>
      <c r="R19" s="268"/>
      <c r="S19" s="269" t="str">
        <f aca="false">+IFERROR(IF(COUNT(Q19:R19),ROUND(SUM(Q19:R19),0),""),"")</f>
        <v/>
      </c>
      <c r="T19" s="270" t="n">
        <f aca="false">+IFERROR(IF(COUNT(K19,S19),ROUND(SUM(S19,K19)/SUM('Shareholding Pattern'!$L$57,'Shareholding Pattern'!$T$57)*100,2),""),0)</f>
        <v>10.34</v>
      </c>
      <c r="U19" s="268"/>
      <c r="V19" s="270" t="str">
        <f aca="false">+IFERROR(IF(COUNT(U19),ROUND(SUM(U19)/SUM(K19)*100,2),""),0)</f>
        <v/>
      </c>
      <c r="W19" s="268"/>
      <c r="X19" s="270" t="str">
        <f aca="false">+IFERROR(IF(COUNT(W19),ROUND(SUM(W19)/SUM(K19)*100,2),""),0)</f>
        <v/>
      </c>
      <c r="Y19" s="268" t="n">
        <v>394382</v>
      </c>
      <c r="Z19" s="279"/>
      <c r="AA19" s="280" t="s">
        <v>545</v>
      </c>
      <c r="AB19" s="263"/>
      <c r="AC19" s="263" t="n">
        <f aca="false">IF(SUM(H19:Y19)&gt;0,1,0)</f>
        <v>1</v>
      </c>
    </row>
    <row r="20" customFormat="false" ht="24.75" hidden="false" customHeight="true" outlineLevel="0" collapsed="false">
      <c r="E20" s="264" t="n">
        <v>6</v>
      </c>
      <c r="F20" s="277" t="s">
        <v>562</v>
      </c>
      <c r="G20" s="278" t="s">
        <v>563</v>
      </c>
      <c r="H20" s="268" t="n">
        <v>100</v>
      </c>
      <c r="I20" s="268"/>
      <c r="J20" s="268"/>
      <c r="K20" s="269" t="n">
        <f aca="false">+IFERROR(IF(COUNT(H20:J20),ROUND(SUM(H20:J20),0),""),"")</f>
        <v>100</v>
      </c>
      <c r="L20" s="270" t="n">
        <f aca="false">+IFERROR(IF(COUNT(K20),ROUND(K20/'Shareholding Pattern'!$L$57*100,2),""),0)</f>
        <v>0</v>
      </c>
      <c r="M20" s="271" t="n">
        <f aca="false">IF(H20="","",H20)</f>
        <v>100</v>
      </c>
      <c r="N20" s="271"/>
      <c r="O20" s="270" t="n">
        <f aca="false">+IFERROR(IF(COUNT(M20:N20),ROUND(SUM(M20,N20),2),""),"")</f>
        <v>100</v>
      </c>
      <c r="P20" s="270" t="n">
        <f aca="false">+IFERROR(IF(COUNT(O20),ROUND(O20/('Shareholding Pattern'!$P$58)*100,2),""),0)</f>
        <v>0</v>
      </c>
      <c r="Q20" s="268"/>
      <c r="R20" s="268"/>
      <c r="S20" s="269" t="str">
        <f aca="false">+IFERROR(IF(COUNT(Q20:R20),ROUND(SUM(Q20:R20),0),""),"")</f>
        <v/>
      </c>
      <c r="T20" s="270" t="n">
        <f aca="false">+IFERROR(IF(COUNT(K20,S20),ROUND(SUM(S20,K20)/SUM('Shareholding Pattern'!$L$57,'Shareholding Pattern'!$T$57)*100,2),""),0)</f>
        <v>0</v>
      </c>
      <c r="U20" s="268"/>
      <c r="V20" s="270" t="str">
        <f aca="false">+IFERROR(IF(COUNT(U20),ROUND(SUM(U20)/SUM(K20)*100,2),""),0)</f>
        <v/>
      </c>
      <c r="W20" s="268"/>
      <c r="X20" s="270" t="str">
        <f aca="false">+IFERROR(IF(COUNT(W20),ROUND(SUM(W20)/SUM(K20)*100,2),""),0)</f>
        <v/>
      </c>
      <c r="Y20" s="268" t="n">
        <v>100</v>
      </c>
      <c r="Z20" s="279"/>
      <c r="AA20" s="280" t="s">
        <v>544</v>
      </c>
      <c r="AB20" s="263"/>
      <c r="AC20" s="263" t="n">
        <f aca="false">IF(SUM(H20:Y20)&gt;0,1,0)</f>
        <v>1</v>
      </c>
    </row>
    <row r="21" customFormat="false" ht="16.5" hidden="true" customHeight="true" outlineLevel="0" collapsed="false">
      <c r="E21" s="281"/>
      <c r="F21" s="282"/>
      <c r="G21" s="282"/>
      <c r="H21" s="282"/>
      <c r="I21" s="282"/>
      <c r="J21" s="282"/>
      <c r="K21" s="282"/>
      <c r="L21" s="282"/>
      <c r="M21" s="282"/>
      <c r="N21" s="282"/>
      <c r="O21" s="282"/>
      <c r="P21" s="282"/>
      <c r="Q21" s="282"/>
      <c r="R21" s="282"/>
      <c r="S21" s="282"/>
      <c r="T21" s="282"/>
      <c r="U21" s="282"/>
      <c r="V21" s="282"/>
      <c r="W21" s="282"/>
      <c r="X21" s="282"/>
      <c r="Y21" s="283"/>
    </row>
    <row r="22" customFormat="false" ht="20.1" hidden="false" customHeight="true" outlineLevel="0" collapsed="false">
      <c r="E22" s="284"/>
      <c r="F22" s="285" t="s">
        <v>564</v>
      </c>
      <c r="G22" s="285" t="s">
        <v>159</v>
      </c>
      <c r="H22" s="204" t="n">
        <f aca="false">+IFERROR(IF(COUNT(H14:H21),ROUND(SUM(H14:H21),0),""),"")</f>
        <v>2511075</v>
      </c>
      <c r="I22" s="204" t="str">
        <f aca="false">+IFERROR(IF(COUNT(I14:I21),ROUND(SUM(I14:I21),0),""),"")</f>
        <v/>
      </c>
      <c r="J22" s="204" t="str">
        <f aca="false">+IFERROR(IF(COUNT(J14:J21),ROUND(SUM(J14:J21),0),""),"")</f>
        <v/>
      </c>
      <c r="K22" s="204" t="n">
        <f aca="false">+IFERROR(IF(COUNT(K14:K21),ROUND(SUM(K14:K21),0),""),"")</f>
        <v>2511075</v>
      </c>
      <c r="L22" s="270" t="n">
        <f aca="false">+IFERROR(IF(COUNT(K22),ROUND(K22/'Shareholding Pattern'!$L$57*100,2),""),0)</f>
        <v>65.85</v>
      </c>
      <c r="M22" s="193" t="n">
        <f aca="false">+IFERROR(IF(COUNT(M14:M21),ROUND(SUM(M14:M21),0),""),"")</f>
        <v>2511075</v>
      </c>
      <c r="N22" s="193" t="str">
        <f aca="false">+IFERROR(IF(COUNT(N14:N21),ROUND(SUM(N14:N21),0),""),"")</f>
        <v/>
      </c>
      <c r="O22" s="193" t="n">
        <f aca="false">+IFERROR(IF(COUNT(O14:O21),ROUND(SUM(O14:O21),0),""),"")</f>
        <v>2511075</v>
      </c>
      <c r="P22" s="270" t="n">
        <f aca="false">+IFERROR(IF(COUNT(O22),ROUND(O22/('Shareholding Pattern'!$P$58)*100,2),""),0)</f>
        <v>61.66</v>
      </c>
      <c r="Q22" s="204" t="str">
        <f aca="false">+IFERROR(IF(COUNT(Q14:Q21),ROUND(SUM(Q14:Q21),0),""),"")</f>
        <v/>
      </c>
      <c r="R22" s="204" t="str">
        <f aca="false">+IFERROR(IF(COUNT(R14:R21),ROUND(SUM(R14:R21),0),""),"")</f>
        <v/>
      </c>
      <c r="S22" s="204" t="str">
        <f aca="false">+IFERROR(IF(COUNT(S14:S21),ROUND(SUM(S14:S21),0),""),"")</f>
        <v/>
      </c>
      <c r="T22" s="270" t="n">
        <f aca="false">+IFERROR(IF(COUNT(K22,S22),ROUND(SUM(S22,K22)/SUM('Shareholding Pattern'!$L$57,'Shareholding Pattern'!$T$57)*100,2),""),0)</f>
        <v>65.85</v>
      </c>
      <c r="U22" s="204" t="str">
        <f aca="false">+IFERROR(IF(COUNT(U14:U21),ROUND(SUM(U14:U21),0),""),"")</f>
        <v/>
      </c>
      <c r="V22" s="270" t="str">
        <f aca="false">+IFERROR(IF(COUNT(U22),ROUND(SUM(U22)/SUM(K22)*100,2),""),0)</f>
        <v/>
      </c>
      <c r="W22" s="204" t="str">
        <f aca="false">+IFERROR(IF(COUNT(W14:W21),ROUND(SUM(W14:W21),0),""),"")</f>
        <v/>
      </c>
      <c r="X22" s="270" t="str">
        <f aca="false">+IFERROR(IF(COUNT(W22),ROUND(SUM(W22)/SUM(K22)*100,2),""),0)</f>
        <v/>
      </c>
      <c r="Y22" s="204" t="n">
        <f aca="false">+IFERROR(IF(COUNT(Y14:Y21),ROUND(SUM(Y14:Y21),0),""),"")</f>
        <v>2511075</v>
      </c>
    </row>
  </sheetData>
  <sheetProtection sheet="true" password="f884" objects="true" scenarios="true"/>
  <mergeCells count="20">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AA9:AA11"/>
    <mergeCell ref="M10:O10"/>
    <mergeCell ref="P10:P11"/>
  </mergeCells>
  <dataValidations count="6">
    <dataValidation allowBlank="true" operator="greaterThanOrEqual" showDropDown="false" showErrorMessage="true" showInputMessage="false" sqref="H13:J13 M13:N13 Q13:R13 H15:J20 M15:N20 Q15:R20" type="whole">
      <formula1>0</formula1>
      <formula2>0</formula2>
    </dataValidation>
    <dataValidation allowBlank="true" operator="lessThanOrEqual" showDropDown="false" showErrorMessage="true" showInputMessage="false" sqref="Y13 Y15:Y20" type="whole">
      <formula1>K13</formula1>
      <formula2>0</formula2>
    </dataValidation>
    <dataValidation allowBlank="true" operator="lessThanOrEqual" showDropDown="false" showErrorMessage="true" showInputMessage="false" sqref="U13 U15:U20" type="whole">
      <formula1>H13</formula1>
      <formula2>0</formula2>
    </dataValidation>
    <dataValidation allowBlank="true" operator="lessThanOrEqual" showDropDown="false" showErrorMessage="true" showInputMessage="false" sqref="W13 W15:W20" type="whole">
      <formula1>H13</formula1>
      <formula2>0</formula2>
    </dataValidation>
    <dataValidation allowBlank="true" operator="equal" prompt="[A-Z][A-Z][A-Z][A-Z][A-Z][0-9][0-9][0-9][0-9][A-Z]&#10;&#10;In absence of PAN write : ZZZZZ9999Z" showDropDown="false" showErrorMessage="true" showInputMessage="true" sqref="G13 G15:G20" type="textLength">
      <formula1>10</formula1>
      <formula2>0</formula2>
    </dataValidation>
    <dataValidation allowBlank="true" operator="between" showDropDown="false" showErrorMessage="true" showInputMessage="false" sqref="AA13 AA15:AA20" type="list">
      <formula1>$AR$2:$AS$2</formula1>
      <formula2>0</formula2>
    </dataValidation>
  </dataValidations>
  <hyperlinks>
    <hyperlink ref="F22" location="'Shareholding Pattern'!F14" display="Click here to go back"/>
    <hyperlink ref="G22" location="'Shareholding Pattern'!F1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S16"/>
  <sheetViews>
    <sheetView showFormulas="false" showGridLines="false" showRowColHeaders="true" showZeros="true" rightToLeft="false" tabSelected="false" showOutlineSymbols="true" defaultGridColor="true" view="normal" topLeftCell="A6" colorId="64" zoomScale="85" zoomScaleNormal="85" zoomScalePageLayoutView="100" workbookViewId="0">
      <selection pane="topLeft" activeCell="F16" activeCellId="0" sqref="F16"/>
    </sheetView>
  </sheetViews>
  <sheetFormatPr defaultColWidth="1.84765625" defaultRowHeight="15" zeroHeight="false" outlineLevelRow="0" outlineLevelCol="0"/>
  <cols>
    <col collapsed="false" customWidth="true" hidden="false" outlineLevel="0" max="1" min="1" style="0" width="2.7"/>
    <col collapsed="false" customWidth="true" hidden="true" outlineLevel="0" max="2" min="2" style="0" width="4.41"/>
    <col collapsed="false" customWidth="true" hidden="true" outlineLevel="0" max="3" min="3" style="0" width="3.98"/>
    <col collapsed="false" customWidth="true" hidden="true" outlineLevel="0" max="4" min="4" style="0" width="2.7"/>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0.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9.4"/>
    <col collapsed="false" customWidth="true" hidden="true" outlineLevel="0" max="23" min="23" style="0" width="15.4"/>
    <col collapsed="false" customWidth="true" hidden="true" outlineLevel="0" max="24" min="24" style="0" width="8.69"/>
    <col collapsed="false" customWidth="true" hidden="false" outlineLevel="0" max="25" min="25" style="0" width="15.4"/>
    <col collapsed="false" customWidth="true" hidden="false" outlineLevel="0" max="26" min="26" style="0" width="18.54"/>
    <col collapsed="false" customWidth="true" hidden="false" outlineLevel="0" max="27" min="27" style="0" width="17.12"/>
    <col collapsed="false" customWidth="true" hidden="false" outlineLevel="0" max="28" min="28" style="0" width="4.41"/>
    <col collapsed="false" customWidth="false" hidden="true" outlineLevel="0" max="257" min="29" style="0" width="1.85"/>
  </cols>
  <sheetData>
    <row r="1" customFormat="false" ht="15" hidden="true" customHeight="false" outlineLevel="0" collapsed="false">
      <c r="I1" s="0" t="n">
        <v>0</v>
      </c>
      <c r="AD1" s="0" t="n">
        <f aca="false">SUM(AC1:AC65531)</f>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134</v>
      </c>
      <c r="X2" s="0" t="s">
        <v>135</v>
      </c>
      <c r="Y2" s="0" t="s">
        <v>136</v>
      </c>
      <c r="Z2" s="0" t="s">
        <v>351</v>
      </c>
      <c r="AA2" s="0" t="s">
        <v>354</v>
      </c>
      <c r="AR2" s="0" t="s">
        <v>544</v>
      </c>
      <c r="AS2" s="0" t="s">
        <v>545</v>
      </c>
    </row>
    <row r="3" customFormat="false" ht="15" hidden="true" customHeight="false" outlineLevel="0" collapsed="false"/>
    <row r="4" customFormat="false" ht="15" hidden="true" customHeight="false" outlineLevel="0" collapsed="false"/>
    <row r="5" customFormat="false" ht="15" hidden="true" customHeight="false" outlineLevel="0" collapsed="false"/>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565</v>
      </c>
      <c r="T9" s="70" t="s">
        <v>566</v>
      </c>
      <c r="U9" s="70" t="s">
        <v>152</v>
      </c>
      <c r="V9" s="70"/>
      <c r="W9" s="70" t="s">
        <v>153</v>
      </c>
      <c r="X9" s="70"/>
      <c r="Y9" s="70" t="s">
        <v>154</v>
      </c>
      <c r="Z9" s="70" t="s">
        <v>351</v>
      </c>
      <c r="AA9" s="70" t="s">
        <v>354</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Y10" s="70"/>
      <c r="Z10" s="70"/>
      <c r="AA10" s="70"/>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t="s">
        <v>160</v>
      </c>
      <c r="X11" s="70" t="s">
        <v>161</v>
      </c>
      <c r="Y11" s="70"/>
      <c r="Z11" s="70"/>
      <c r="AA11" s="70"/>
    </row>
    <row r="12" s="286" customFormat="true" ht="19.5" hidden="false" customHeight="true" outlineLevel="0" collapsed="false">
      <c r="E12" s="259" t="s">
        <v>567</v>
      </c>
      <c r="F12" s="287" t="s">
        <v>413</v>
      </c>
      <c r="G12" s="287"/>
      <c r="H12" s="288"/>
      <c r="I12" s="288"/>
      <c r="J12" s="288"/>
      <c r="K12" s="288"/>
      <c r="L12" s="288"/>
      <c r="M12" s="288"/>
      <c r="N12" s="288"/>
      <c r="O12" s="288"/>
      <c r="P12" s="288"/>
      <c r="Q12" s="288"/>
      <c r="R12" s="288"/>
      <c r="S12" s="288"/>
      <c r="T12" s="288"/>
      <c r="U12" s="288"/>
      <c r="V12" s="288"/>
      <c r="W12" s="288"/>
      <c r="X12" s="288"/>
      <c r="Y12" s="288"/>
      <c r="Z12" s="288"/>
      <c r="AA12" s="289"/>
    </row>
    <row r="13" s="290" customFormat="true" ht="18" hidden="true" customHeight="true" outlineLevel="0" collapsed="false">
      <c r="E13" s="291"/>
      <c r="F13" s="292"/>
      <c r="G13" s="293"/>
      <c r="H13" s="294"/>
      <c r="I13" s="295"/>
      <c r="J13" s="295"/>
      <c r="K13" s="296" t="str">
        <f aca="false">+IFERROR(IF(COUNT(H13:J13),ROUND(SUM(H13:J13),0),""),"")</f>
        <v/>
      </c>
      <c r="L13" s="297" t="str">
        <f aca="false">+IFERROR(IF(COUNT(K13),ROUND(K13/'Shareholding Pattern'!$L$57*100,2),""),0)</f>
        <v/>
      </c>
      <c r="M13" s="298" t="str">
        <f aca="false">IF(H13="","",H13)</f>
        <v/>
      </c>
      <c r="N13" s="298"/>
      <c r="O13" s="297" t="str">
        <f aca="false">+IFERROR(IF(COUNT(M13:N13),ROUND(SUM(M13,N13),2),""),"")</f>
        <v/>
      </c>
      <c r="P13" s="297" t="str">
        <f aca="false">+IFERROR(IF(COUNT(O13),ROUND(O13/('Shareholding Pattern'!$P$58)*100,2),""),0)</f>
        <v/>
      </c>
      <c r="Q13" s="295"/>
      <c r="R13" s="295"/>
      <c r="S13" s="296" t="str">
        <f aca="false">+IFERROR(IF(COUNT(Q13:R13),ROUND(SUM(Q13:R13),0),""),"")</f>
        <v/>
      </c>
      <c r="T13" s="297" t="str">
        <f aca="false">+IFERROR(IF(COUNT(K13,S13),ROUND(SUM(S13,K13)/SUM('Shareholding Pattern'!$L$57,'Shareholding Pattern'!$T$57)*100,2),""),0)</f>
        <v/>
      </c>
      <c r="U13" s="295"/>
      <c r="V13" s="297" t="str">
        <f aca="false">+IFERROR(IF(COUNT(U13),ROUND(SUM(U13)/SUM(K13)*100,2),""),0)</f>
        <v/>
      </c>
      <c r="W13" s="295"/>
      <c r="X13" s="297" t="str">
        <f aca="false">+IFERROR(IF(COUNT(W13),ROUND(SUM(W13)/SUM(K13)*100,2),""),0)</f>
        <v/>
      </c>
      <c r="Y13" s="294"/>
      <c r="Z13" s="299"/>
      <c r="AA13" s="300"/>
      <c r="AC13" s="290" t="n">
        <f aca="false">IF(SUM(H13:Y13)&gt;0,1,0)</f>
        <v>0</v>
      </c>
      <c r="AD13" s="290" t="str">
        <f aca="false">IF(COUNT(H15:$Y$14995)=0,"",SUM(AC1:AC65533))</f>
        <v/>
      </c>
    </row>
    <row r="14" s="286" customFormat="true" ht="25.5" hidden="false" customHeight="true" outlineLevel="0" collapsed="false">
      <c r="E14" s="301"/>
      <c r="F14" s="302"/>
      <c r="G14" s="302"/>
      <c r="H14" s="302"/>
      <c r="I14" s="302"/>
      <c r="J14" s="302"/>
      <c r="K14" s="302"/>
      <c r="L14" s="302"/>
      <c r="M14" s="302"/>
      <c r="N14" s="302"/>
      <c r="O14" s="302"/>
      <c r="P14" s="302"/>
      <c r="Q14" s="302"/>
      <c r="R14" s="302"/>
      <c r="S14" s="302"/>
      <c r="T14" s="302"/>
      <c r="U14" s="302"/>
      <c r="V14" s="302"/>
      <c r="W14" s="302"/>
      <c r="X14" s="302"/>
      <c r="Y14" s="302"/>
      <c r="Z14" s="302"/>
      <c r="AA14" s="303"/>
    </row>
    <row r="15" customFormat="false" ht="24.95" hidden="true" customHeight="true" outlineLevel="0" collapsed="false">
      <c r="E15" s="304"/>
      <c r="F15" s="305"/>
      <c r="G15" s="305"/>
      <c r="H15" s="305"/>
      <c r="I15" s="306"/>
      <c r="J15" s="306"/>
      <c r="K15" s="306"/>
      <c r="L15" s="305"/>
      <c r="M15" s="305"/>
      <c r="N15" s="305"/>
      <c r="O15" s="305"/>
      <c r="P15" s="305"/>
      <c r="Q15" s="305"/>
      <c r="R15" s="305"/>
      <c r="S15" s="305"/>
      <c r="T15" s="305"/>
      <c r="U15" s="305"/>
      <c r="V15" s="305"/>
      <c r="W15" s="305"/>
      <c r="X15" s="305"/>
      <c r="Y15" s="307"/>
    </row>
    <row r="16" customFormat="false" ht="20.1" hidden="false" customHeight="true" outlineLevel="0" collapsed="false">
      <c r="E16" s="308"/>
      <c r="F16" s="285" t="s">
        <v>564</v>
      </c>
      <c r="G16" s="285" t="s">
        <v>159</v>
      </c>
      <c r="H16" s="204" t="str">
        <f aca="false">+IFERROR(IF(COUNT(H14:H15),ROUND(SUM(H14:H15),0),""),"")</f>
        <v/>
      </c>
      <c r="I16" s="204" t="str">
        <f aca="false">+IFERROR(IF(COUNT(I14:I15),ROUND(SUM(I14:I15),0),""),"")</f>
        <v/>
      </c>
      <c r="J16" s="204" t="str">
        <f aca="false">+IFERROR(IF(COUNT(J14:J15),ROUND(SUM(J14:J15),0),""),"")</f>
        <v/>
      </c>
      <c r="K16" s="269" t="str">
        <f aca="false">+IFERROR(IF(COUNT(H16:J16),ROUND(SUM(H16:J16),0),""),"")</f>
        <v/>
      </c>
      <c r="L16" s="270" t="str">
        <f aca="false">+IFERROR(IF(COUNT(K16),ROUND(K16/'Shareholding Pattern'!$L$57*100,2),""),0)</f>
        <v/>
      </c>
      <c r="M16" s="193" t="str">
        <f aca="false">+IFERROR(IF(COUNT(M14:M15),ROUND(SUM(M14:M15),0),""),"")</f>
        <v/>
      </c>
      <c r="N16" s="193" t="str">
        <f aca="false">+IFERROR(IF(COUNT(N14:N15),ROUND(SUM(N14:N15),0),""),"")</f>
        <v/>
      </c>
      <c r="O16" s="270" t="str">
        <f aca="false">+IFERROR(IF(COUNT(M16:N16),ROUND(SUM(M16,N16),2),""),"")</f>
        <v/>
      </c>
      <c r="P16" s="270" t="str">
        <f aca="false">+IFERROR(IF(COUNT(O16),ROUND(O16/('Shareholding Pattern'!$P$58)*100,2),""),0)</f>
        <v/>
      </c>
      <c r="Q16" s="204" t="str">
        <f aca="false">+IFERROR(IF(COUNT(Q14:Q15),ROUND(SUM(Q14:Q15),0),""),"")</f>
        <v/>
      </c>
      <c r="R16" s="204" t="str">
        <f aca="false">+IFERROR(IF(COUNT(R14:R15),ROUND(SUM(R14:R15),0),""),"")</f>
        <v/>
      </c>
      <c r="S16" s="269" t="str">
        <f aca="false">+IFERROR(IF(COUNT(Q16:R16),ROUND(SUM(Q16:R16),0),""),"")</f>
        <v/>
      </c>
      <c r="T16" s="270" t="str">
        <f aca="false">+IFERROR(IF(COUNT(K16,S16),ROUND(SUM(S16,K16)/SUM('Shareholding Pattern'!$L$57,'Shareholding Pattern'!$T$57)*100,2),""),0)</f>
        <v/>
      </c>
      <c r="U16" s="204" t="str">
        <f aca="false">+IFERROR(IF(COUNT(U14:U15),ROUND(SUM(U14:U15),0),""),"")</f>
        <v/>
      </c>
      <c r="V16" s="270" t="str">
        <f aca="false">+IFERROR(IF(COUNT(U16),ROUND(SUM(U16)/SUM(K16)*100,2),""),0)</f>
        <v/>
      </c>
      <c r="W16" s="204" t="str">
        <f aca="false">+IFERROR(IF(COUNT(W14:W15),ROUND(SUM(W14:W15),0),""),"")</f>
        <v/>
      </c>
      <c r="X16" s="270" t="str">
        <f aca="false">+IFERROR(IF(COUNT(W16),ROUND(SUM(W16)/SUM(K16)*100,2),""),0)</f>
        <v/>
      </c>
      <c r="Y16" s="204" t="str">
        <f aca="false">+IFERROR(IF(COUNT(Y14:Y15),ROUND(SUM(Y14:Y15),0),""),"")</f>
        <v/>
      </c>
    </row>
  </sheetData>
  <sheetProtection sheet="true" password="f884" objects="true" scenarios="true"/>
  <mergeCells count="21">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AA9:AA11"/>
    <mergeCell ref="M10:O10"/>
    <mergeCell ref="P10:P11"/>
    <mergeCell ref="F12:G12"/>
  </mergeCells>
  <dataValidations count="7">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Y13" type="whole">
      <formula1>K13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L13" type="decimal">
      <formula1>1</formula1>
      <formula2>0</formula2>
    </dataValidation>
    <dataValidation allowBlank="true" operator="between" showDropDown="false" showErrorMessage="true" showInputMessage="false" sqref="AA13" type="list">
      <formula1>$AR$2:$AS$2</formula1>
      <formula2>0</formula2>
    </dataValidation>
  </dataValidations>
  <hyperlinks>
    <hyperlink ref="F16" location="'Shareholding Pattern'!F15" display="Click here to go back"/>
    <hyperlink ref="G16" location="'Shareholding Pattern'!F1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S16"/>
  <sheetViews>
    <sheetView showFormulas="false" showGridLines="false" showRowColHeaders="true" showZeros="true" rightToLeft="false" tabSelected="false" showOutlineSymbols="true" defaultGridColor="true" view="normal" topLeftCell="A6" colorId="64" zoomScale="85" zoomScaleNormal="85" zoomScalePageLayoutView="100" workbookViewId="0">
      <selection pane="topLeft" activeCell="G16" activeCellId="0" sqref="G16"/>
    </sheetView>
  </sheetViews>
  <sheetFormatPr defaultColWidth="1.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55"/>
    <col collapsed="false" customWidth="true" hidden="true" outlineLevel="0" max="23" min="23" style="0" width="15.4"/>
    <col collapsed="false" customWidth="true" hidden="true" outlineLevel="0" max="24" min="24" style="0" width="7.84"/>
    <col collapsed="false" customWidth="true" hidden="false" outlineLevel="0" max="25" min="25" style="0" width="15.4"/>
    <col collapsed="false" customWidth="true" hidden="false" outlineLevel="0" max="26" min="26" style="0" width="17.97"/>
    <col collapsed="false" customWidth="true" hidden="false" outlineLevel="0" max="27" min="27" style="0" width="17.12"/>
    <col collapsed="false" customWidth="true" hidden="false" outlineLevel="0" max="28" min="28" style="0" width="4.13"/>
    <col collapsed="false" customWidth="false" hidden="true" outlineLevel="0" max="257" min="29" style="0" width="1.85"/>
  </cols>
  <sheetData>
    <row r="1" customFormat="false" ht="15" hidden="true" customHeight="false" outlineLevel="0" collapsed="false">
      <c r="I1" s="0" t="n">
        <v>0</v>
      </c>
    </row>
    <row r="2" customFormat="false" ht="15" hidden="true" customHeight="false" outlineLevel="0" collapsed="false">
      <c r="F2" s="0" t="s">
        <v>344</v>
      </c>
      <c r="G2" s="0" t="s">
        <v>346</v>
      </c>
      <c r="H2" s="0" t="s">
        <v>120</v>
      </c>
      <c r="I2" s="0" t="s">
        <v>121</v>
      </c>
      <c r="J2" s="0" t="s">
        <v>122</v>
      </c>
      <c r="K2" s="0" t="s">
        <v>123</v>
      </c>
      <c r="L2" s="0" t="s">
        <v>124</v>
      </c>
      <c r="M2" s="0" t="s">
        <v>125</v>
      </c>
      <c r="N2" s="0" t="s">
        <v>126</v>
      </c>
      <c r="O2" s="0" t="s">
        <v>127</v>
      </c>
      <c r="P2" s="0" t="s">
        <v>128</v>
      </c>
      <c r="Q2" s="0" t="s">
        <v>129</v>
      </c>
      <c r="R2" s="0" t="s">
        <v>130</v>
      </c>
      <c r="S2" s="0" t="s">
        <v>324</v>
      </c>
      <c r="T2" s="0" t="s">
        <v>131</v>
      </c>
      <c r="U2" s="0" t="s">
        <v>132</v>
      </c>
      <c r="V2" s="0" t="s">
        <v>133</v>
      </c>
      <c r="W2" s="0" t="s">
        <v>134</v>
      </c>
      <c r="X2" s="0" t="s">
        <v>135</v>
      </c>
      <c r="Y2" s="0" t="s">
        <v>136</v>
      </c>
      <c r="Z2" s="0" t="s">
        <v>351</v>
      </c>
      <c r="AA2" s="0" t="s">
        <v>354</v>
      </c>
      <c r="AR2" s="0" t="s">
        <v>544</v>
      </c>
      <c r="AS2" s="0" t="s">
        <v>545</v>
      </c>
    </row>
    <row r="3" customFormat="false" ht="15" hidden="true" customHeight="false" outlineLevel="0" collapsed="false"/>
    <row r="4" customFormat="false" ht="15" hidden="true" customHeight="false" outlineLevel="0" collapsed="false"/>
    <row r="5" customFormat="false" ht="15" hidden="true" customHeight="false" outlineLevel="0" collapsed="false"/>
    <row r="7" customFormat="false" ht="15" hidden="false" customHeight="false" outlineLevel="0" collapsed="false">
      <c r="AR7" s="0" t="s">
        <v>568</v>
      </c>
    </row>
    <row r="8" customFormat="false" ht="15" hidden="false" customHeight="false" outlineLevel="0" collapsed="false">
      <c r="AR8" s="0" t="s">
        <v>569</v>
      </c>
    </row>
    <row r="9" customFormat="false" ht="29.25" hidden="false" customHeight="true" outlineLevel="0" collapsed="false">
      <c r="E9" s="70" t="s">
        <v>546</v>
      </c>
      <c r="F9" s="70" t="s">
        <v>547</v>
      </c>
      <c r="G9" s="70" t="s">
        <v>548</v>
      </c>
      <c r="H9" s="70" t="s">
        <v>142</v>
      </c>
      <c r="I9" s="70" t="s">
        <v>143</v>
      </c>
      <c r="J9" s="70" t="s">
        <v>144</v>
      </c>
      <c r="K9" s="70" t="s">
        <v>145</v>
      </c>
      <c r="L9" s="70" t="s">
        <v>146</v>
      </c>
      <c r="M9" s="70" t="s">
        <v>400</v>
      </c>
      <c r="N9" s="70"/>
      <c r="O9" s="70"/>
      <c r="P9" s="70"/>
      <c r="Q9" s="70" t="s">
        <v>148</v>
      </c>
      <c r="R9" s="70" t="s">
        <v>149</v>
      </c>
      <c r="S9" s="70" t="s">
        <v>150</v>
      </c>
      <c r="T9" s="70" t="s">
        <v>566</v>
      </c>
      <c r="U9" s="70" t="s">
        <v>152</v>
      </c>
      <c r="V9" s="70"/>
      <c r="W9" s="70" t="s">
        <v>153</v>
      </c>
      <c r="X9" s="70"/>
      <c r="Y9" s="70" t="s">
        <v>154</v>
      </c>
      <c r="Z9" s="70" t="s">
        <v>351</v>
      </c>
      <c r="AA9" s="70" t="s">
        <v>354</v>
      </c>
      <c r="AR9" s="0" t="s">
        <v>570</v>
      </c>
    </row>
    <row r="10" customFormat="false" ht="31.5" hidden="false" customHeight="true" outlineLevel="0" collapsed="false">
      <c r="E10" s="70"/>
      <c r="F10" s="70"/>
      <c r="G10" s="70"/>
      <c r="H10" s="70"/>
      <c r="I10" s="70"/>
      <c r="J10" s="70"/>
      <c r="K10" s="70"/>
      <c r="L10" s="70"/>
      <c r="M10" s="70" t="s">
        <v>401</v>
      </c>
      <c r="N10" s="70"/>
      <c r="O10" s="70"/>
      <c r="P10" s="70" t="s">
        <v>402</v>
      </c>
      <c r="Q10" s="70"/>
      <c r="R10" s="70"/>
      <c r="S10" s="70"/>
      <c r="T10" s="70"/>
      <c r="U10" s="70"/>
      <c r="V10" s="70"/>
      <c r="W10" s="70"/>
      <c r="X10" s="70"/>
      <c r="Y10" s="70"/>
      <c r="Z10" s="70"/>
      <c r="AA10" s="70"/>
      <c r="AR10" s="0" t="s">
        <v>571</v>
      </c>
    </row>
    <row r="11" customFormat="false" ht="78.75" hidden="false" customHeight="true" outlineLevel="0" collapsed="false">
      <c r="E11" s="70"/>
      <c r="F11" s="70"/>
      <c r="G11" s="70"/>
      <c r="H11" s="70"/>
      <c r="I11" s="70"/>
      <c r="J11" s="70"/>
      <c r="K11" s="70"/>
      <c r="L11" s="70"/>
      <c r="M11" s="70" t="s">
        <v>157</v>
      </c>
      <c r="N11" s="70" t="s">
        <v>158</v>
      </c>
      <c r="O11" s="70" t="s">
        <v>159</v>
      </c>
      <c r="P11" s="70"/>
      <c r="Q11" s="70"/>
      <c r="R11" s="70"/>
      <c r="S11" s="70"/>
      <c r="T11" s="70"/>
      <c r="U11" s="70" t="s">
        <v>160</v>
      </c>
      <c r="V11" s="70" t="s">
        <v>161</v>
      </c>
      <c r="W11" s="70" t="s">
        <v>160</v>
      </c>
      <c r="X11" s="70" t="s">
        <v>161</v>
      </c>
      <c r="Y11" s="70"/>
      <c r="Z11" s="70"/>
      <c r="AA11" s="70"/>
      <c r="AR11" s="0" t="s">
        <v>572</v>
      </c>
    </row>
    <row r="12" customFormat="false" ht="24.75" hidden="false" customHeight="true" outlineLevel="0" collapsed="false">
      <c r="E12" s="259" t="s">
        <v>573</v>
      </c>
      <c r="F12" s="287" t="s">
        <v>418</v>
      </c>
      <c r="G12" s="261"/>
      <c r="H12" s="261"/>
      <c r="I12" s="261"/>
      <c r="J12" s="261"/>
      <c r="K12" s="261"/>
      <c r="L12" s="261"/>
      <c r="M12" s="261"/>
      <c r="N12" s="261"/>
      <c r="O12" s="261"/>
      <c r="P12" s="261"/>
      <c r="Q12" s="261"/>
      <c r="R12" s="261"/>
      <c r="S12" s="261"/>
      <c r="T12" s="261"/>
      <c r="U12" s="261"/>
      <c r="V12" s="261"/>
      <c r="W12" s="261"/>
      <c r="X12" s="261"/>
      <c r="Y12" s="261"/>
      <c r="Z12" s="261"/>
      <c r="AA12" s="262"/>
      <c r="AR12" s="0" t="s">
        <v>574</v>
      </c>
    </row>
    <row r="13" s="263" customFormat="true" ht="21.75" hidden="true" customHeight="true" outlineLevel="0" collapsed="false">
      <c r="E13" s="264"/>
      <c r="F13" s="266"/>
      <c r="G13" s="266"/>
      <c r="H13" s="267"/>
      <c r="I13" s="268"/>
      <c r="J13" s="268"/>
      <c r="K13" s="269" t="str">
        <f aca="false">+IFERROR(IF(COUNT(H13:J13),ROUND(SUM(H13:J13),0),""),"")</f>
        <v/>
      </c>
      <c r="L13" s="270" t="str">
        <f aca="false">+IFERROR(IF(COUNT(K13),ROUND(K13/'Shareholding Pattern'!$L$57*100,2),""),0)</f>
        <v/>
      </c>
      <c r="M13" s="271" t="str">
        <f aca="false">IF(H13="","",H13)</f>
        <v/>
      </c>
      <c r="N13" s="271"/>
      <c r="O13" s="270" t="str">
        <f aca="false">+IFERROR(IF(COUNT(M13:N13),ROUND(SUM(M13,N13),2),""),"")</f>
        <v/>
      </c>
      <c r="P13" s="270" t="str">
        <f aca="false">+IFERROR(IF(COUNT(O13),ROUND(O13/('Shareholding Pattern'!$P$58)*100,2),""),0)</f>
        <v/>
      </c>
      <c r="Q13" s="268"/>
      <c r="R13" s="268"/>
      <c r="S13" s="269" t="str">
        <f aca="false">+IFERROR(IF(COUNT(Q13:R13),ROUND(SUM(Q13:R13),0),""),"")</f>
        <v/>
      </c>
      <c r="T13" s="270" t="str">
        <f aca="false">+IFERROR(IF(COUNT(K13,S13),ROUND(SUM(S13,K13)/SUM('Shareholding Pattern'!$L$57,'Shareholding Pattern'!$T$57)*100,2),""),0)</f>
        <v/>
      </c>
      <c r="U13" s="268"/>
      <c r="V13" s="270" t="str">
        <f aca="false">+IFERROR(IF(COUNT(U13),ROUND(SUM(U13)/SUM(K13)*100,2),""),0)</f>
        <v/>
      </c>
      <c r="W13" s="268"/>
      <c r="X13" s="270" t="str">
        <f aca="false">+IFERROR(IF(COUNT(W13),ROUND(SUM(W13)/SUM(K13)*100,2),""),0)</f>
        <v/>
      </c>
      <c r="Y13" s="267"/>
      <c r="Z13" s="279"/>
      <c r="AA13" s="309"/>
      <c r="AC13" s="263" t="n">
        <f aca="false">IF(SUM(H13:Y13)&gt;0,1,0)</f>
        <v>0</v>
      </c>
      <c r="AD13" s="263" t="str">
        <f aca="false">IF(COUNT(H15:$Y$14999)=0,"",SUM(AC1:AC65533))</f>
        <v/>
      </c>
      <c r="AR13" s="263" t="s">
        <v>575</v>
      </c>
    </row>
    <row r="14" customFormat="false" ht="24.75" hidden="false" customHeight="true" outlineLevel="0" collapsed="false">
      <c r="E14" s="310"/>
      <c r="F14" s="311"/>
      <c r="G14" s="311"/>
      <c r="H14" s="311"/>
      <c r="I14" s="311"/>
      <c r="J14" s="311"/>
      <c r="K14" s="311"/>
      <c r="L14" s="311"/>
      <c r="M14" s="311"/>
      <c r="N14" s="311"/>
      <c r="O14" s="311"/>
      <c r="P14" s="311"/>
      <c r="Q14" s="311"/>
      <c r="R14" s="311"/>
      <c r="S14" s="311"/>
      <c r="T14" s="311"/>
      <c r="U14" s="311"/>
      <c r="V14" s="311"/>
      <c r="W14" s="311"/>
      <c r="X14" s="311"/>
      <c r="Y14" s="311"/>
      <c r="Z14" s="311"/>
      <c r="AA14" s="312"/>
      <c r="AR14" s="0" t="s">
        <v>576</v>
      </c>
    </row>
    <row r="15" customFormat="false" ht="15" hidden="true" customHeight="true" outlineLevel="0" collapsed="false">
      <c r="E15" s="313"/>
      <c r="F15" s="314"/>
      <c r="G15" s="314"/>
      <c r="H15" s="314"/>
      <c r="I15" s="314"/>
      <c r="J15" s="314"/>
      <c r="K15" s="314"/>
      <c r="L15" s="314"/>
      <c r="M15" s="314"/>
      <c r="N15" s="314"/>
      <c r="O15" s="314"/>
      <c r="P15" s="314"/>
      <c r="Q15" s="314"/>
      <c r="R15" s="314"/>
      <c r="S15" s="314"/>
      <c r="T15" s="314"/>
      <c r="U15" s="314"/>
      <c r="V15" s="314"/>
      <c r="W15" s="314"/>
      <c r="X15" s="314"/>
      <c r="Y15" s="307"/>
    </row>
    <row r="16" customFormat="false" ht="20.1" hidden="false" customHeight="true" outlineLevel="0" collapsed="false">
      <c r="E16" s="308"/>
      <c r="F16" s="285" t="s">
        <v>564</v>
      </c>
      <c r="G16" s="285" t="s">
        <v>159</v>
      </c>
      <c r="H16" s="204" t="str">
        <f aca="false">+IFERROR(IF(COUNT(H14:H15),ROUND(SUM(H14:H15),0),""),"")</f>
        <v/>
      </c>
      <c r="I16" s="204" t="str">
        <f aca="false">+IFERROR(IF(COUNT(I14:I15),ROUND(SUM(I14:I15),0),""),"")</f>
        <v/>
      </c>
      <c r="J16" s="204" t="str">
        <f aca="false">+IFERROR(IF(COUNT(J14:J15),ROUND(SUM(J14:J15),0),""),"")</f>
        <v/>
      </c>
      <c r="K16" s="204" t="str">
        <f aca="false">+IFERROR(IF(COUNT(K14:K15),ROUND(SUM(K14:K15),0),""),"")</f>
        <v/>
      </c>
      <c r="L16" s="270" t="str">
        <f aca="false">+IFERROR(IF(COUNT(K16),ROUND(K16/'Shareholding Pattern'!$L$57*100,2),""),0)</f>
        <v/>
      </c>
      <c r="M16" s="193" t="str">
        <f aca="false">+IFERROR(IF(COUNT(M14:M15),ROUND(SUM(M14:M15),0),""),"")</f>
        <v/>
      </c>
      <c r="N16" s="193" t="str">
        <f aca="false">+IFERROR(IF(COUNT(N14:N15),ROUND(SUM(N14:N15),0),""),"")</f>
        <v/>
      </c>
      <c r="O16" s="193" t="str">
        <f aca="false">+IFERROR(IF(COUNT(O14:O15),ROUND(SUM(O14:O15),0),""),"")</f>
        <v/>
      </c>
      <c r="P16" s="270" t="str">
        <f aca="false">+IFERROR(IF(COUNT(O16),ROUND(O16/('Shareholding Pattern'!$P$58)*100,2),""),0)</f>
        <v/>
      </c>
      <c r="Q16" s="204" t="str">
        <f aca="false">+IFERROR(IF(COUNT(Q14:Q15),ROUND(SUM(Q14:Q15),0),""),"")</f>
        <v/>
      </c>
      <c r="R16" s="204" t="str">
        <f aca="false">+IFERROR(IF(COUNT(R14:R15),ROUND(SUM(R14:R15),0),""),"")</f>
        <v/>
      </c>
      <c r="S16" s="204" t="str">
        <f aca="false">+IFERROR(IF(COUNT(S14:S15),ROUND(SUM(S14:S15),0),""),"")</f>
        <v/>
      </c>
      <c r="T16" s="270" t="str">
        <f aca="false">+IFERROR(IF(COUNT(K16,S16),ROUND(SUM(S16,K16)/SUM('Shareholding Pattern'!$L$57,'Shareholding Pattern'!$T$57)*100,2),""),0)</f>
        <v/>
      </c>
      <c r="U16" s="204" t="str">
        <f aca="false">+IFERROR(IF(COUNT(U14:U15),ROUND(SUM(U14:U15),0),""),"")</f>
        <v/>
      </c>
      <c r="V16" s="270" t="str">
        <f aca="false">+IFERROR(IF(COUNT(U16),ROUND(SUM(U16)/SUM(K16)*100,2),""),0)</f>
        <v/>
      </c>
      <c r="W16" s="204" t="str">
        <f aca="false">+IFERROR(IF(COUNT(W14:W15),ROUND(SUM(W14:W15),0),""),"")</f>
        <v/>
      </c>
      <c r="X16" s="270" t="str">
        <f aca="false">+IFERROR(IF(COUNT(W16),ROUND(SUM(W16)/SUM(K16)*100,2),""),0)</f>
        <v/>
      </c>
      <c r="Y16" s="204" t="str">
        <f aca="false">+IFERROR(IF(COUNT(Y14:Y15),ROUND(SUM(Y14:Y15),0),""),"")</f>
        <v/>
      </c>
    </row>
  </sheetData>
  <sheetProtection sheet="true" password="f884" objects="true" scenarios="true"/>
  <mergeCells count="20">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AA9:AA11"/>
    <mergeCell ref="M10:O10"/>
    <mergeCell ref="P10:P11"/>
  </mergeCells>
  <dataValidations count="6">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 allowBlank="true" operator="between" showDropDown="false" showErrorMessage="true" showInputMessage="false" sqref="AA13" type="list">
      <formula1>$AR$2:$AS$2</formula1>
      <formula2>0</formula2>
    </dataValidation>
  </dataValidations>
  <hyperlinks>
    <hyperlink ref="F16" location="'Shareholding Pattern'!F16" display="Click here to go back"/>
    <hyperlink ref="G16" location="'Shareholding Pattern'!F16"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2015-12-16T13:56:50Z</dcterms:created>
  <dc:creator>malav</dc:creator>
  <dc:description/>
  <dc:language>en-US</dc:language>
  <cp:lastModifiedBy>SVI</cp:lastModifiedBy>
  <cp:lastPrinted>2016-09-08T07:44:45Z</cp:lastPrinted>
  <dcterms:modified xsi:type="dcterms:W3CDTF">2018-10-10T07:03:20Z</dcterms:modified>
  <cp:revision>0</cp:revision>
  <dc:subject/>
  <dc:title/>
</cp:coreProperties>
</file>